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14" documentId="8_{7C47B898-1710-4E9A-ABB5-B7D1BA8388D4}" xr6:coauthVersionLast="47" xr6:coauthVersionMax="47" xr10:uidLastSave="{EFEC9936-24F0-4853-B7A9-FDA318673B64}"/>
  <bookViews>
    <workbookView xWindow="-108" yWindow="-108" windowWidth="23256" windowHeight="12576" activeTab="1" xr2:uid="{00000000-000D-0000-FFFF-FFFF00000000}"/>
  </bookViews>
  <sheets>
    <sheet name="ฐานการคำนวณ (ห้ามลบ)" sheetId="24" r:id="rId1"/>
    <sheet name="มหาวิทยาลัยนเรศวร" sheetId="27" r:id="rId2"/>
  </sheets>
  <definedNames>
    <definedName name="_xlnm._FilterDatabase" localSheetId="1" hidden="1">มหาวิทยาลัยนเรศวร!$A$3:$AS$34</definedName>
    <definedName name="_xlnm.Print_Area" localSheetId="1">มหาวิทยาลัยนเรศวร!$A$1:$AT$160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7" l="1"/>
  <c r="I14" i="27"/>
  <c r="L15" i="27"/>
  <c r="I15" i="27"/>
  <c r="L16" i="27"/>
  <c r="I16" i="27"/>
  <c r="L17" i="27"/>
  <c r="I17" i="27"/>
  <c r="L18" i="27"/>
  <c r="M18" i="27"/>
  <c r="L19" i="27"/>
  <c r="I19" i="27"/>
  <c r="L20" i="27"/>
  <c r="I20" i="27"/>
  <c r="L21" i="27"/>
  <c r="M21" i="27"/>
  <c r="N21" i="27" s="1"/>
  <c r="R21" i="27" s="1"/>
  <c r="T21" i="27" s="1"/>
  <c r="V21" i="27" s="1"/>
  <c r="L22" i="27"/>
  <c r="I22" i="27"/>
  <c r="L23" i="27"/>
  <c r="I23" i="27"/>
  <c r="L24" i="27"/>
  <c r="I24" i="27"/>
  <c r="L25" i="27"/>
  <c r="I25" i="27"/>
  <c r="L26" i="27"/>
  <c r="I26" i="27"/>
  <c r="L27" i="27"/>
  <c r="I27" i="27"/>
  <c r="L13" i="27"/>
  <c r="I13" i="27"/>
  <c r="S15" i="27"/>
  <c r="G15" i="27"/>
  <c r="S17" i="27"/>
  <c r="U17" i="27"/>
  <c r="S18" i="27"/>
  <c r="U18" i="27"/>
  <c r="S19" i="27"/>
  <c r="G19" i="27"/>
  <c r="U19" i="27"/>
  <c r="S20" i="27"/>
  <c r="G20" i="27"/>
  <c r="U20" i="27"/>
  <c r="S21" i="27"/>
  <c r="G21" i="27"/>
  <c r="U21" i="27"/>
  <c r="S22" i="27"/>
  <c r="G22" i="27"/>
  <c r="U22" i="27"/>
  <c r="S23" i="27"/>
  <c r="G23" i="27"/>
  <c r="U23" i="27"/>
  <c r="S24" i="27"/>
  <c r="G24" i="27"/>
  <c r="U24" i="27"/>
  <c r="S25" i="27"/>
  <c r="U25" i="27"/>
  <c r="S26" i="27"/>
  <c r="U26" i="27"/>
  <c r="S27" i="27"/>
  <c r="U27" i="27"/>
  <c r="M15" i="27"/>
  <c r="S13" i="27"/>
  <c r="G13" i="27"/>
  <c r="S14" i="27"/>
  <c r="G14" i="27"/>
  <c r="U14" i="27"/>
  <c r="U15" i="27"/>
  <c r="S16" i="27"/>
  <c r="G16" i="27"/>
  <c r="U16" i="27"/>
  <c r="F28" i="27"/>
  <c r="F29" i="27"/>
  <c r="F32" i="27"/>
  <c r="P28" i="27"/>
  <c r="U13" i="27"/>
  <c r="M20" i="27"/>
  <c r="N20" i="27" s="1"/>
  <c r="R20" i="27" s="1"/>
  <c r="T20" i="27" s="1"/>
  <c r="V20" i="27" s="1"/>
  <c r="M14" i="27"/>
  <c r="M13" i="27"/>
  <c r="M27" i="27"/>
  <c r="N27" i="27" s="1"/>
  <c r="R27" i="27" s="1"/>
  <c r="T27" i="27" s="1"/>
  <c r="V27" i="27" s="1"/>
  <c r="N14" i="27"/>
  <c r="R14" i="27" s="1"/>
  <c r="T14" i="27" s="1"/>
  <c r="V14" i="27" s="1"/>
  <c r="Z14" i="27"/>
  <c r="M16" i="27"/>
  <c r="N16" i="27"/>
  <c r="R16" i="27" s="1"/>
  <c r="T16" i="27" s="1"/>
  <c r="V16" i="27" s="1"/>
  <c r="Z16" i="27"/>
  <c r="X16" i="27" s="1"/>
  <c r="W16" i="27" s="1"/>
  <c r="M24" i="27"/>
  <c r="N24" i="27" s="1"/>
  <c r="R24" i="27" s="1"/>
  <c r="T24" i="27" s="1"/>
  <c r="V24" i="27" s="1"/>
  <c r="AA24" i="27"/>
  <c r="M25" i="27"/>
  <c r="N25" i="27"/>
  <c r="R25" i="27" s="1"/>
  <c r="T25" i="27" s="1"/>
  <c r="V25" i="27" s="1"/>
  <c r="N15" i="27"/>
  <c r="R15" i="27" s="1"/>
  <c r="T15" i="27" s="1"/>
  <c r="V15" i="27" s="1"/>
  <c r="M17" i="27"/>
  <c r="N17" i="27" s="1"/>
  <c r="R17" i="27" s="1"/>
  <c r="T17" i="27" s="1"/>
  <c r="V17" i="27" s="1"/>
  <c r="Z20" i="27"/>
  <c r="Y20" i="27" s="1"/>
  <c r="M22" i="27"/>
  <c r="N22" i="27"/>
  <c r="R22" i="27"/>
  <c r="T22" i="27" s="1"/>
  <c r="V22" i="27" s="1"/>
  <c r="N18" i="27"/>
  <c r="Z21" i="27"/>
  <c r="Y21" i="27" s="1"/>
  <c r="G25" i="27"/>
  <c r="M23" i="27"/>
  <c r="N23" i="27"/>
  <c r="R23" i="27" s="1"/>
  <c r="T23" i="27" s="1"/>
  <c r="V23" i="27" s="1"/>
  <c r="M19" i="27"/>
  <c r="N19" i="27"/>
  <c r="R19" i="27" s="1"/>
  <c r="T19" i="27" s="1"/>
  <c r="V19" i="27" s="1"/>
  <c r="N13" i="27"/>
  <c r="M26" i="27"/>
  <c r="N26" i="27" s="1"/>
  <c r="R26" i="27" s="1"/>
  <c r="T26" i="27" s="1"/>
  <c r="V26" i="27" s="1"/>
  <c r="AA21" i="27"/>
  <c r="R13" i="27"/>
  <c r="G27" i="27"/>
  <c r="Z27" i="27"/>
  <c r="G26" i="27"/>
  <c r="G18" i="27"/>
  <c r="G17" i="27"/>
  <c r="I21" i="27"/>
  <c r="I18" i="27"/>
  <c r="AA14" i="27"/>
  <c r="Z23" i="27"/>
  <c r="X23" i="27" s="1"/>
  <c r="W23" i="27" s="1"/>
  <c r="AA23" i="27"/>
  <c r="N28" i="27"/>
  <c r="R18" i="27"/>
  <c r="T18" i="27" s="1"/>
  <c r="V18" i="27" s="1"/>
  <c r="Z18" i="27"/>
  <c r="Y18" i="27" s="1"/>
  <c r="X18" i="27"/>
  <c r="W18" i="27" s="1"/>
  <c r="Z22" i="27"/>
  <c r="X22" i="27" s="1"/>
  <c r="W22" i="27" s="1"/>
  <c r="AA22" i="27"/>
  <c r="AA16" i="27"/>
  <c r="AA27" i="27"/>
  <c r="Z24" i="27"/>
  <c r="X24" i="27" s="1"/>
  <c r="W24" i="27" s="1"/>
  <c r="Y27" i="27"/>
  <c r="X27" i="27"/>
  <c r="W27" i="27" s="1"/>
  <c r="AA18" i="27"/>
  <c r="T13" i="27"/>
  <c r="V13" i="27"/>
  <c r="Y23" i="27"/>
  <c r="G28" i="27"/>
  <c r="AA20" i="27"/>
  <c r="AA19" i="27"/>
  <c r="Z19" i="27"/>
  <c r="Y19" i="27" s="1"/>
  <c r="AA15" i="27"/>
  <c r="Z15" i="27"/>
  <c r="Y15" i="27" s="1"/>
  <c r="Y14" i="27"/>
  <c r="X14" i="27"/>
  <c r="W14" i="27"/>
  <c r="X21" i="27"/>
  <c r="W21" i="27"/>
  <c r="Y24" i="27"/>
  <c r="AA25" i="27"/>
  <c r="Z25" i="27"/>
  <c r="Y25" i="27" s="1"/>
  <c r="AA26" i="27"/>
  <c r="Z26" i="27"/>
  <c r="AA17" i="27"/>
  <c r="Z17" i="27"/>
  <c r="Y17" i="27" s="1"/>
  <c r="AA13" i="27"/>
  <c r="Z13" i="27"/>
  <c r="X13" i="27" s="1"/>
  <c r="R28" i="27"/>
  <c r="Y13" i="27"/>
  <c r="Y28" i="27" s="1"/>
  <c r="Y26" i="27"/>
  <c r="X26" i="27"/>
  <c r="W26" i="27"/>
  <c r="X19" i="27" l="1"/>
  <c r="W19" i="27" s="1"/>
  <c r="Y16" i="27"/>
  <c r="X20" i="27"/>
  <c r="W20" i="27" s="1"/>
  <c r="Y22" i="27"/>
  <c r="W13" i="27"/>
  <c r="W28" i="27" s="1"/>
  <c r="F33" i="27" s="1"/>
  <c r="F34" i="27" s="1"/>
  <c r="X28" i="27"/>
  <c r="X25" i="27"/>
  <c r="W25" i="27" s="1"/>
  <c r="X15" i="27"/>
  <c r="W15" i="27" s="1"/>
  <c r="X17" i="27"/>
  <c r="W17" i="27" s="1"/>
</calcChain>
</file>

<file path=xl/sharedStrings.xml><?xml version="1.0" encoding="utf-8"?>
<sst xmlns="http://schemas.openxmlformats.org/spreadsheetml/2006/main" count="413" uniqueCount="138">
  <si>
    <t>ผู้ช่วยศาสตราจารย์</t>
  </si>
  <si>
    <t>อาจารย์</t>
  </si>
  <si>
    <t>รองศาสตราจารย์</t>
  </si>
  <si>
    <t>ทั่วไป</t>
  </si>
  <si>
    <t>วิชาการ</t>
  </si>
  <si>
    <t>ปฏิบัติงาน</t>
  </si>
  <si>
    <t>ปฏิบัติการ</t>
  </si>
  <si>
    <t>ชำนาญงาน</t>
  </si>
  <si>
    <t>ชำนาญการ</t>
  </si>
  <si>
    <t>ระดับ</t>
  </si>
  <si>
    <t>ศาสตราจารย์</t>
  </si>
  <si>
    <t>Mid Point</t>
  </si>
  <si>
    <t>ฐานในการคำนวณ</t>
  </si>
  <si>
    <t>บน</t>
  </si>
  <si>
    <t>ล่าง</t>
  </si>
  <si>
    <t>เชี่ยวชาญพิเศษ</t>
  </si>
  <si>
    <t>เชี่ยวชาญ</t>
  </si>
  <si>
    <t>ชำนาญการพิเศษ</t>
  </si>
  <si>
    <t>ชำนาญงานพิเศษ</t>
  </si>
  <si>
    <t>เลขที่ตำแหน่ง</t>
  </si>
  <si>
    <t>เงินเดือน</t>
  </si>
  <si>
    <t>ฐานในการ</t>
  </si>
  <si>
    <t>จำนวนเงิน</t>
  </si>
  <si>
    <t>ชื่อ-สกุล</t>
  </si>
  <si>
    <t>ชื่อตำแหน่ง</t>
  </si>
  <si>
    <t>ระดับตำแหน่ง</t>
  </si>
  <si>
    <t>เดิม</t>
  </si>
  <si>
    <t>คำนวณ</t>
  </si>
  <si>
    <t>ที่ได้เลื่อน</t>
  </si>
  <si>
    <t>หลังเลื่อน</t>
  </si>
  <si>
    <t>(บาท)</t>
  </si>
  <si>
    <t>จริง</t>
  </si>
  <si>
    <t>ประเภท</t>
  </si>
  <si>
    <t>เงินเดือนขั้นสูง</t>
  </si>
  <si>
    <t>ศาสตราจารย์*</t>
  </si>
  <si>
    <t>บริหาร</t>
  </si>
  <si>
    <t>วิชาชีพเฉพาะ / เชี่ยวชาญเฉพาะ</t>
  </si>
  <si>
    <t>ใช้คำนวณ</t>
  </si>
  <si>
    <t>ผู้อำนวยการสำนักงานอธิการบดีหรือเทียบเท่า</t>
  </si>
  <si>
    <t>ร้อยละที่ได้เลื่อน</t>
  </si>
  <si>
    <t>จำนวนเงินที่ได้เลื่อน</t>
  </si>
  <si>
    <t>เงินที่ใช้เลื่อน</t>
  </si>
  <si>
    <t>COLA</t>
  </si>
  <si>
    <t>ลำดับที่</t>
  </si>
  <si>
    <t>รวมวงเงินเลื่อนร้อยละ 3</t>
  </si>
  <si>
    <t>วงเงินคงเหลือ</t>
  </si>
  <si>
    <t>คิดเป็นร้อยละ</t>
  </si>
  <si>
    <t>การเลื่อนของ</t>
  </si>
  <si>
    <t>(1)</t>
  </si>
  <si>
    <t>(2)</t>
  </si>
  <si>
    <t>(3)</t>
  </si>
  <si>
    <t>(4)</t>
  </si>
  <si>
    <t>(5)</t>
  </si>
  <si>
    <t>(6)</t>
  </si>
  <si>
    <t>(7)</t>
  </si>
  <si>
    <t>(8)</t>
  </si>
  <si>
    <t>เลขประจำตัวประชาชน</t>
  </si>
  <si>
    <t>ระดับผลการประเมิน</t>
  </si>
  <si>
    <t>คะแนน ประเมิน</t>
  </si>
  <si>
    <t>หมายเหตุ</t>
  </si>
  <si>
    <t>ข้อมูลการลา</t>
  </si>
  <si>
    <t>ข้อมูลประกอบ</t>
  </si>
  <si>
    <t>ผู้บริหาร</t>
  </si>
  <si>
    <t>สถานะ</t>
  </si>
  <si>
    <t>วันบรรจุ</t>
  </si>
  <si>
    <t>งาน</t>
  </si>
  <si>
    <t>ภาค</t>
  </si>
  <si>
    <t>คณะ</t>
  </si>
  <si>
    <t>จำนวนเงินที่</t>
  </si>
  <si>
    <t>(วัน)</t>
  </si>
  <si>
    <t>ลาป่วย</t>
  </si>
  <si>
    <t>ลากิจ</t>
  </si>
  <si>
    <t>ขาด</t>
  </si>
  <si>
    <t>สาย</t>
  </si>
  <si>
    <t>(ปัดเศษเป็นสิบ)</t>
  </si>
  <si>
    <t xml:space="preserve">ส่วนที่ 1 </t>
  </si>
  <si>
    <t>ผู้อำนวยการกองหรือเทียบเท่า</t>
  </si>
  <si>
    <t>ชำนาญงานพิเศษ*</t>
  </si>
  <si>
    <t>-</t>
  </si>
  <si>
    <r>
      <rPr>
        <b/>
        <u/>
        <sz val="14"/>
        <color indexed="10"/>
        <rFont val="TH SarabunPSK"/>
        <family val="2"/>
      </rPr>
      <t xml:space="preserve">หัก </t>
    </r>
    <r>
      <rPr>
        <b/>
        <sz val="14"/>
        <color indexed="10"/>
        <rFont val="TH SarabunPSK"/>
        <family val="2"/>
      </rPr>
      <t>วงเงินกรณีลาศึกษาต่อ</t>
    </r>
  </si>
  <si>
    <t>ดีเด่น</t>
  </si>
  <si>
    <t>ดี</t>
  </si>
  <si>
    <t>ดีมาก</t>
  </si>
  <si>
    <t>ส่วนที่ 2</t>
  </si>
  <si>
    <t>(วงเงินที่ใช้เลื่อน Merit)</t>
  </si>
  <si>
    <t>ร้อยละที่</t>
  </si>
  <si>
    <t>ได้เลื่อน</t>
  </si>
  <si>
    <t>Merit</t>
  </si>
  <si>
    <t>ตามวงเงิน</t>
  </si>
  <si>
    <t xml:space="preserve">ส่วนที่ 3  </t>
  </si>
  <si>
    <t>(วงเงินที่ใช้เลื่อน Reward/Star)</t>
  </si>
  <si>
    <t>Reward/Star</t>
  </si>
  <si>
    <t>(9)</t>
  </si>
  <si>
    <t>ได้เลื่อนทั้ง 3 ส่วน</t>
  </si>
  <si>
    <t>(10)</t>
  </si>
  <si>
    <t>(11)</t>
  </si>
  <si>
    <t>เงินตอบแทน</t>
  </si>
  <si>
    <t>พิเศษ</t>
  </si>
  <si>
    <t>คะแนน</t>
  </si>
  <si>
    <t>ร้อยละ</t>
  </si>
  <si>
    <t>ต้องรับปรุง</t>
  </si>
  <si>
    <t>พอใช้</t>
  </si>
  <si>
    <t xml:space="preserve"> (ส่วนที่ 1 + ส่วนที่ 2 + ส่วนที่ 3 = วงเงินเลื่อนร้อยละ 3)</t>
  </si>
  <si>
    <t>มหาวิทยาลัยนเรศวร</t>
  </si>
  <si>
    <t>(ใส่ข้อมูล ลำดับที่ 1)</t>
  </si>
  <si>
    <t>(ใส่ข้อมูล ลำดับที่ 2)</t>
  </si>
  <si>
    <t>ต้องปรับปรุง</t>
  </si>
  <si>
    <t>(ใส่ข้อมูล ลำดับที่ 3)</t>
  </si>
  <si>
    <t>คะแนนผลสัมฤทธิ์ของงาน</t>
  </si>
  <si>
    <t>คะแนนพฤติกรรมการปฏิบัติงาน</t>
  </si>
  <si>
    <t>(วงเงินที่ใช้เลื่อน COLA ร้อยละ 1.5)</t>
  </si>
  <si>
    <t xml:space="preserve"> **คำแนะนำการใส่ข้อมูล**</t>
  </si>
  <si>
    <r>
      <t xml:space="preserve">1. กรุณาใส่ข้อมูลตามลำดับใน </t>
    </r>
    <r>
      <rPr>
        <b/>
        <sz val="14"/>
        <color indexed="17"/>
        <rFont val="TH SarabunPSK"/>
        <family val="2"/>
      </rPr>
      <t xml:space="preserve">ช่องสีเขียว </t>
    </r>
    <r>
      <rPr>
        <b/>
        <sz val="14"/>
        <color indexed="10"/>
        <rFont val="TH SarabunPSK"/>
        <family val="2"/>
      </rPr>
      <t>เท่านั้นนะคะ</t>
    </r>
  </si>
  <si>
    <t>2. ใส่ข้อมูล ลำดับที่ 1 ให้ครบทุกคนแล้วจะทราบวงเงินคงเหลือ</t>
  </si>
  <si>
    <t xml:space="preserve">    ที่ใช้เลื่อน Reward/Star ที่จะนำมาใส่ข้อมูลใน ลำดับที่ 2 ค่ะ</t>
  </si>
  <si>
    <t>3. อย่าลืมใส่ข้อมูลวันลาใน ลำดับที่ 3 ด้วยนะคะ</t>
  </si>
  <si>
    <r>
      <rPr>
        <b/>
        <u/>
        <sz val="14"/>
        <color indexed="10"/>
        <rFont val="TH SarabunPSK"/>
        <family val="2"/>
      </rPr>
      <t xml:space="preserve">หัก </t>
    </r>
    <r>
      <rPr>
        <b/>
        <sz val="14"/>
        <color indexed="10"/>
        <rFont val="TH SarabunPSK"/>
        <family val="2"/>
      </rPr>
      <t>ไว้ส่วนกลาง</t>
    </r>
  </si>
  <si>
    <r>
      <rPr>
        <b/>
        <u/>
        <sz val="18"/>
        <color indexed="10"/>
        <rFont val="TH SarabunPSK"/>
        <family val="2"/>
      </rPr>
      <t xml:space="preserve">หมายเหตุ </t>
    </r>
    <r>
      <rPr>
        <b/>
        <sz val="18"/>
        <color indexed="10"/>
        <rFont val="TH SarabunPSK"/>
        <family val="2"/>
      </rPr>
      <t xml:space="preserve"> กรุณาตรวจสอบข้อมูลให้เป็นไปตามระเบียบ/ข้อบังคับ และให้เป็นปัจจุบันอีกครั้ง </t>
    </r>
  </si>
  <si>
    <t>กรณีคะแนนประเมินต่ำกว่า 60 ไม่มีสิทธิเลื่อนเงินเดือน COLA Merit Reward Star (ตามข้อบังคับ ข้อ 9 (1))</t>
  </si>
  <si>
    <t xml:space="preserve">กรณีลาป่วยและลากิจส่วนตัวรวมกันเกิน 23 วันทำการ ไม่มีสิทธิเลื่อนเงินเดือน COLA Merit Reward Star (ตามข้อบังคับ ข้อ 9 (9)) </t>
  </si>
  <si>
    <t>(12)</t>
  </si>
  <si>
    <t>(13)</t>
  </si>
  <si>
    <t>(14)</t>
  </si>
  <si>
    <t xml:space="preserve"> = (11) x 1.5%</t>
  </si>
  <si>
    <t xml:space="preserve"> = (11) x (7)</t>
  </si>
  <si>
    <t xml:space="preserve"> = (2)+(8)+(9)</t>
  </si>
  <si>
    <t xml:space="preserve"> = ((10)x100)/(11)</t>
  </si>
  <si>
    <t xml:space="preserve"> = (12)</t>
  </si>
  <si>
    <t xml:space="preserve"> = (10)</t>
  </si>
  <si>
    <t xml:space="preserve"> = (1) + (10)</t>
  </si>
  <si>
    <t xml:space="preserve"> = (11) x (12)</t>
  </si>
  <si>
    <t>รอบที่ 2 (1 เม.ย. 66 - 30 ก.ย. 66)</t>
  </si>
  <si>
    <t>แบบสรุปการพิจารณาเลื่อนเงินเดือนข้าราชการพลเรือนในสถาบันอุดมศึกษา ครั้งที่ 2 (1 ตุลาคม 2566)</t>
  </si>
  <si>
    <t>เงินเดือนรวม ณ 1 ก.ย. 66</t>
  </si>
  <si>
    <t>วงเงินสำหรับใช้เลื่อน ณ 1 ต.ค. 66</t>
  </si>
  <si>
    <r>
      <rPr>
        <b/>
        <u/>
        <sz val="14"/>
        <rFont val="TH SarabunPSK"/>
        <family val="2"/>
      </rPr>
      <t>หัก</t>
    </r>
    <r>
      <rPr>
        <b/>
        <sz val="14"/>
        <rFont val="TH SarabunPSK"/>
        <family val="2"/>
      </rPr>
      <t xml:space="preserve"> เงินที่ใช้เลื่อน ณ 1 ต.ค. 66</t>
    </r>
  </si>
  <si>
    <t>ตั้งแต่วันที่ 1 เม.ย. 66 - 30 ก.ย. 66</t>
  </si>
  <si>
    <t>เงินที่ได้เลื่อน ณ 1 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</si>
</sst>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1070000]d/mm/yyyy;@"/>
    <numFmt numFmtId="166" formatCode="0.00;[Red]0.00"/>
    <numFmt numFmtId="167" formatCode="[$-107041E]d\ mmm\ yy;@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8"/>
      <name val="Tahoma"/>
      <family val="2"/>
      <charset val="22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b/>
      <sz val="14"/>
      <color indexed="10"/>
      <name val="TH SarabunPSK"/>
      <family val="2"/>
    </font>
    <font>
      <b/>
      <u/>
      <sz val="14"/>
      <color indexed="10"/>
      <name val="TH SarabunPSK"/>
      <family val="2"/>
    </font>
    <font>
      <b/>
      <sz val="14"/>
      <color indexed="17"/>
      <name val="TH SarabunPSK"/>
      <family val="2"/>
    </font>
    <font>
      <b/>
      <sz val="18"/>
      <color indexed="10"/>
      <name val="TH SarabunPSK"/>
      <family val="2"/>
    </font>
    <font>
      <b/>
      <u/>
      <sz val="18"/>
      <color indexed="10"/>
      <name val="TH SarabunPSK"/>
      <family val="2"/>
    </font>
    <font>
      <sz val="18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 New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26" fillId="0" borderId="0" applyFont="0" applyFill="0" applyBorder="0" applyAlignment="0" applyProtection="0"/>
    <xf numFmtId="0" fontId="1" fillId="0" borderId="0"/>
    <xf numFmtId="0" fontId="27" fillId="0" borderId="0"/>
    <xf numFmtId="0" fontId="9" fillId="0" borderId="0"/>
    <xf numFmtId="0" fontId="9" fillId="0" borderId="0"/>
    <xf numFmtId="43" fontId="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" fillId="0" borderId="0"/>
    <xf numFmtId="0" fontId="16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7" fillId="0" borderId="0"/>
  </cellStyleXfs>
  <cellXfs count="226">
    <xf numFmtId="0" fontId="0" fillId="0" borderId="0" xfId="0"/>
    <xf numFmtId="0" fontId="7" fillId="0" borderId="1" xfId="0" applyFont="1" applyBorder="1" applyAlignment="1">
      <alignment horizontal="center" vertical="center"/>
    </xf>
    <xf numFmtId="3" fontId="0" fillId="0" borderId="0" xfId="0" applyNumberFormat="1"/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shrinkToFit="1"/>
    </xf>
    <xf numFmtId="0" fontId="12" fillId="0" borderId="6" xfId="0" applyFont="1" applyBorder="1" applyAlignment="1">
      <alignment horizontal="center" shrinkToFi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4" fontId="15" fillId="0" borderId="8" xfId="0" applyNumberFormat="1" applyFont="1" applyBorder="1" applyAlignment="1">
      <alignment horizontal="center" vertical="center"/>
    </xf>
    <xf numFmtId="4" fontId="10" fillId="0" borderId="9" xfId="4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4" fontId="10" fillId="0" borderId="9" xfId="4" applyNumberFormat="1" applyFont="1" applyBorder="1" applyAlignment="1">
      <alignment horizontal="center"/>
    </xf>
    <xf numFmtId="0" fontId="12" fillId="0" borderId="0" xfId="10" applyFont="1" applyAlignment="1">
      <alignment horizontal="center"/>
    </xf>
    <xf numFmtId="164" fontId="12" fillId="0" borderId="2" xfId="1" applyNumberFormat="1" applyFont="1" applyFill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164" fontId="12" fillId="0" borderId="7" xfId="1" applyNumberFormat="1" applyFont="1" applyFill="1" applyBorder="1" applyAlignment="1">
      <alignment horizontal="center"/>
    </xf>
    <xf numFmtId="164" fontId="12" fillId="0" borderId="3" xfId="1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1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17" fontId="12" fillId="0" borderId="6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167" fontId="11" fillId="0" borderId="12" xfId="15" applyNumberFormat="1" applyFont="1" applyBorder="1" applyAlignment="1">
      <alignment horizontal="center"/>
    </xf>
    <xf numFmtId="0" fontId="11" fillId="0" borderId="12" xfId="15" applyFont="1" applyBorder="1" applyAlignment="1">
      <alignment horizontal="center"/>
    </xf>
    <xf numFmtId="43" fontId="12" fillId="0" borderId="13" xfId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11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2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" fontId="10" fillId="0" borderId="5" xfId="4" applyNumberFormat="1" applyFont="1" applyBorder="1" applyAlignment="1">
      <alignment horizontal="right"/>
    </xf>
    <xf numFmtId="4" fontId="12" fillId="0" borderId="5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center"/>
    </xf>
    <xf numFmtId="3" fontId="14" fillId="0" borderId="5" xfId="0" applyNumberFormat="1" applyFont="1" applyBorder="1" applyAlignment="1">
      <alignment horizontal="center" vertical="center"/>
    </xf>
    <xf numFmtId="0" fontId="28" fillId="0" borderId="0" xfId="0" applyFont="1"/>
    <xf numFmtId="4" fontId="28" fillId="0" borderId="0" xfId="0" applyNumberFormat="1" applyFont="1" applyAlignment="1">
      <alignment horizontal="center"/>
    </xf>
    <xf numFmtId="4" fontId="10" fillId="0" borderId="5" xfId="4" applyNumberFormat="1" applyFont="1" applyBorder="1" applyAlignment="1">
      <alignment horizontal="center"/>
    </xf>
    <xf numFmtId="167" fontId="11" fillId="0" borderId="14" xfId="15" applyNumberFormat="1" applyFont="1" applyBorder="1" applyAlignment="1">
      <alignment horizontal="center"/>
    </xf>
    <xf numFmtId="0" fontId="11" fillId="0" borderId="14" xfId="15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" fontId="29" fillId="0" borderId="0" xfId="0" applyNumberFormat="1" applyFont="1"/>
    <xf numFmtId="4" fontId="29" fillId="0" borderId="0" xfId="0" applyNumberFormat="1" applyFont="1" applyAlignment="1">
      <alignment horizontal="center"/>
    </xf>
    <xf numFmtId="4" fontId="29" fillId="0" borderId="7" xfId="0" applyNumberFormat="1" applyFont="1" applyBorder="1" applyAlignment="1">
      <alignment horizontal="center"/>
    </xf>
    <xf numFmtId="0" fontId="18" fillId="0" borderId="1" xfId="5" applyFont="1" applyBorder="1" applyAlignment="1">
      <alignment horizontal="right" wrapText="1"/>
    </xf>
    <xf numFmtId="0" fontId="19" fillId="0" borderId="5" xfId="11" applyFont="1" applyBorder="1" applyAlignment="1">
      <alignment horizontal="center"/>
    </xf>
    <xf numFmtId="0" fontId="18" fillId="2" borderId="1" xfId="5" applyFont="1" applyFill="1" applyBorder="1" applyAlignment="1">
      <alignment horizontal="right" wrapText="1"/>
    </xf>
    <xf numFmtId="0" fontId="14" fillId="0" borderId="2" xfId="0" applyFont="1" applyBorder="1" applyAlignment="1">
      <alignment vertical="center"/>
    </xf>
    <xf numFmtId="0" fontId="12" fillId="0" borderId="4" xfId="0" applyFont="1" applyBorder="1" applyAlignment="1">
      <alignment horizontal="right"/>
    </xf>
    <xf numFmtId="0" fontId="28" fillId="0" borderId="3" xfId="0" applyFont="1" applyBorder="1"/>
    <xf numFmtId="0" fontId="18" fillId="3" borderId="1" xfId="5" applyFont="1" applyFill="1" applyBorder="1" applyAlignment="1">
      <alignment horizontal="right" wrapText="1"/>
    </xf>
    <xf numFmtId="0" fontId="28" fillId="0" borderId="9" xfId="0" applyFont="1" applyBorder="1" applyAlignment="1">
      <alignment horizontal="center"/>
    </xf>
    <xf numFmtId="3" fontId="12" fillId="0" borderId="0" xfId="0" applyNumberFormat="1" applyFont="1" applyAlignment="1">
      <alignment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164" fontId="12" fillId="0" borderId="16" xfId="1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shrinkToFit="1"/>
    </xf>
    <xf numFmtId="43" fontId="30" fillId="0" borderId="5" xfId="1" applyFont="1" applyFill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 wrapText="1" shrinkToFit="1"/>
    </xf>
    <xf numFmtId="4" fontId="12" fillId="0" borderId="7" xfId="0" applyNumberFormat="1" applyFont="1" applyBorder="1" applyAlignment="1">
      <alignment horizontal="center" vertical="center" wrapText="1" shrinkToFit="1"/>
    </xf>
    <xf numFmtId="0" fontId="31" fillId="0" borderId="0" xfId="3" applyFont="1" applyAlignment="1">
      <alignment horizontal="center"/>
    </xf>
    <xf numFmtId="0" fontId="31" fillId="0" borderId="0" xfId="3" applyFont="1"/>
    <xf numFmtId="4" fontId="29" fillId="0" borderId="5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shrinkToFit="1"/>
    </xf>
    <xf numFmtId="0" fontId="28" fillId="0" borderId="11" xfId="0" applyFont="1" applyBorder="1"/>
    <xf numFmtId="0" fontId="32" fillId="0" borderId="9" xfId="0" applyFont="1" applyBorder="1" applyAlignment="1">
      <alignment shrinkToFit="1"/>
    </xf>
    <xf numFmtId="3" fontId="28" fillId="0" borderId="9" xfId="0" applyNumberFormat="1" applyFont="1" applyBorder="1" applyAlignment="1">
      <alignment horizontal="center" vertical="center"/>
    </xf>
    <xf numFmtId="4" fontId="28" fillId="0" borderId="9" xfId="0" applyNumberFormat="1" applyFont="1" applyBorder="1" applyAlignment="1">
      <alignment horizontal="center"/>
    </xf>
    <xf numFmtId="0" fontId="32" fillId="0" borderId="11" xfId="0" applyFont="1" applyBorder="1"/>
    <xf numFmtId="0" fontId="28" fillId="0" borderId="3" xfId="0" applyFont="1" applyBorder="1" applyAlignment="1">
      <alignment horizontal="center"/>
    </xf>
    <xf numFmtId="4" fontId="29" fillId="0" borderId="13" xfId="0" applyNumberFormat="1" applyFont="1" applyBorder="1" applyAlignment="1">
      <alignment horizontal="center"/>
    </xf>
    <xf numFmtId="4" fontId="28" fillId="0" borderId="5" xfId="0" applyNumberFormat="1" applyFont="1" applyBorder="1" applyAlignment="1">
      <alignment horizontal="center"/>
    </xf>
    <xf numFmtId="4" fontId="28" fillId="0" borderId="3" xfId="0" applyNumberFormat="1" applyFont="1" applyBorder="1" applyAlignment="1">
      <alignment horizontal="center"/>
    </xf>
    <xf numFmtId="3" fontId="28" fillId="0" borderId="3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/>
    </xf>
    <xf numFmtId="4" fontId="28" fillId="0" borderId="13" xfId="0" applyNumberFormat="1" applyFont="1" applyBorder="1" applyAlignment="1">
      <alignment horizontal="center"/>
    </xf>
    <xf numFmtId="3" fontId="28" fillId="0" borderId="13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166" fontId="28" fillId="0" borderId="0" xfId="0" applyNumberFormat="1" applyFont="1" applyAlignment="1">
      <alignment horizontal="center"/>
    </xf>
    <xf numFmtId="0" fontId="28" fillId="0" borderId="5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 vertical="center"/>
    </xf>
    <xf numFmtId="164" fontId="12" fillId="0" borderId="3" xfId="1" applyNumberFormat="1" applyFont="1" applyFill="1" applyBorder="1" applyAlignment="1">
      <alignment horizontal="center"/>
    </xf>
    <xf numFmtId="0" fontId="12" fillId="0" borderId="2" xfId="0" applyFont="1" applyBorder="1"/>
    <xf numFmtId="164" fontId="12" fillId="0" borderId="0" xfId="1" applyNumberFormat="1" applyFont="1" applyFill="1" applyBorder="1" applyAlignment="1">
      <alignment horizontal="center" shrinkToFit="1"/>
    </xf>
    <xf numFmtId="164" fontId="12" fillId="0" borderId="16" xfId="1" applyNumberFormat="1" applyFont="1" applyFill="1" applyBorder="1" applyAlignment="1">
      <alignment horizontal="center" shrinkToFit="1"/>
    </xf>
    <xf numFmtId="4" fontId="28" fillId="0" borderId="11" xfId="0" applyNumberFormat="1" applyFont="1" applyBorder="1" applyAlignment="1">
      <alignment horizontal="center"/>
    </xf>
    <xf numFmtId="4" fontId="13" fillId="0" borderId="9" xfId="4" applyNumberFormat="1" applyFont="1" applyBorder="1" applyAlignment="1">
      <alignment horizontal="right"/>
    </xf>
    <xf numFmtId="0" fontId="14" fillId="0" borderId="5" xfId="0" applyFont="1" applyBorder="1" applyAlignment="1">
      <alignment horizontal="center" vertical="center"/>
    </xf>
    <xf numFmtId="4" fontId="31" fillId="0" borderId="0" xfId="0" applyNumberFormat="1" applyFont="1" applyAlignment="1">
      <alignment horizontal="center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/>
    </xf>
    <xf numFmtId="4" fontId="12" fillId="4" borderId="7" xfId="0" applyNumberFormat="1" applyFont="1" applyFill="1" applyBorder="1" applyAlignment="1">
      <alignment horizontal="center"/>
    </xf>
    <xf numFmtId="4" fontId="10" fillId="4" borderId="9" xfId="4" applyNumberFormat="1" applyFont="1" applyFill="1" applyBorder="1" applyAlignment="1">
      <alignment horizontal="center"/>
    </xf>
    <xf numFmtId="4" fontId="29" fillId="4" borderId="13" xfId="0" applyNumberFormat="1" applyFont="1" applyFill="1" applyBorder="1" applyAlignment="1">
      <alignment horizontal="center"/>
    </xf>
    <xf numFmtId="49" fontId="12" fillId="4" borderId="5" xfId="0" applyNumberFormat="1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49" fontId="28" fillId="4" borderId="9" xfId="0" applyNumberFormat="1" applyFont="1" applyFill="1" applyBorder="1" applyAlignment="1">
      <alignment horizontal="center"/>
    </xf>
    <xf numFmtId="0" fontId="28" fillId="0" borderId="8" xfId="0" applyFont="1" applyBorder="1"/>
    <xf numFmtId="0" fontId="30" fillId="2" borderId="1" xfId="3" applyFont="1" applyFill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2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3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shrinkToFit="1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2" fontId="28" fillId="0" borderId="9" xfId="0" applyNumberFormat="1" applyFont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0" fontId="29" fillId="0" borderId="0" xfId="3" applyFont="1"/>
    <xf numFmtId="2" fontId="13" fillId="0" borderId="9" xfId="0" applyNumberFormat="1" applyFont="1" applyBorder="1" applyAlignment="1">
      <alignment horizontal="center" shrinkToFit="1"/>
    </xf>
    <xf numFmtId="2" fontId="13" fillId="4" borderId="9" xfId="0" applyNumberFormat="1" applyFont="1" applyFill="1" applyBorder="1" applyAlignment="1">
      <alignment horizontal="center" shrinkToFit="1"/>
    </xf>
    <xf numFmtId="0" fontId="28" fillId="0" borderId="9" xfId="0" applyFont="1" applyBorder="1" applyAlignment="1">
      <alignment shrinkToFit="1"/>
    </xf>
    <xf numFmtId="164" fontId="28" fillId="0" borderId="9" xfId="1" applyNumberFormat="1" applyFont="1" applyFill="1" applyBorder="1"/>
    <xf numFmtId="0" fontId="28" fillId="0" borderId="1" xfId="0" applyFont="1" applyBorder="1"/>
    <xf numFmtId="1" fontId="28" fillId="0" borderId="1" xfId="0" applyNumberFormat="1" applyFont="1" applyBorder="1" applyAlignment="1">
      <alignment horizontal="center"/>
    </xf>
    <xf numFmtId="165" fontId="28" fillId="0" borderId="1" xfId="0" applyNumberFormat="1" applyFont="1" applyBorder="1"/>
    <xf numFmtId="2" fontId="13" fillId="4" borderId="18" xfId="0" applyNumberFormat="1" applyFont="1" applyFill="1" applyBorder="1" applyAlignment="1">
      <alignment horizontal="center" shrinkToFit="1"/>
    </xf>
    <xf numFmtId="2" fontId="13" fillId="0" borderId="18" xfId="0" applyNumberFormat="1" applyFont="1" applyBorder="1" applyAlignment="1">
      <alignment horizontal="center" shrinkToFit="1"/>
    </xf>
    <xf numFmtId="4" fontId="12" fillId="0" borderId="2" xfId="0" applyNumberFormat="1" applyFont="1" applyBorder="1" applyAlignment="1">
      <alignment horizontal="center"/>
    </xf>
    <xf numFmtId="0" fontId="30" fillId="2" borderId="0" xfId="3" applyFont="1" applyFill="1"/>
    <xf numFmtId="0" fontId="30" fillId="2" borderId="0" xfId="0" applyFont="1" applyFill="1" applyAlignment="1">
      <alignment vertical="center"/>
    </xf>
    <xf numFmtId="0" fontId="30" fillId="2" borderId="0" xfId="10" applyFont="1" applyFill="1" applyAlignment="1">
      <alignment horizontal="left"/>
    </xf>
    <xf numFmtId="0" fontId="30" fillId="2" borderId="16" xfId="10" applyFont="1" applyFill="1" applyBorder="1" applyAlignment="1">
      <alignment horizontal="left"/>
    </xf>
    <xf numFmtId="0" fontId="31" fillId="2" borderId="0" xfId="3" applyFont="1" applyFill="1" applyAlignment="1">
      <alignment horizontal="center"/>
    </xf>
    <xf numFmtId="0" fontId="31" fillId="2" borderId="0" xfId="3" applyFont="1" applyFill="1"/>
    <xf numFmtId="0" fontId="29" fillId="2" borderId="0" xfId="0" applyFont="1" applyFill="1" applyAlignment="1">
      <alignment horizontal="center"/>
    </xf>
    <xf numFmtId="0" fontId="29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3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3" fillId="0" borderId="0" xfId="0" applyFont="1"/>
    <xf numFmtId="0" fontId="25" fillId="0" borderId="0" xfId="0" applyFont="1"/>
    <xf numFmtId="0" fontId="33" fillId="0" borderId="0" xfId="0" applyFont="1" applyAlignment="1">
      <alignment horizontal="center"/>
    </xf>
    <xf numFmtId="0" fontId="34" fillId="0" borderId="0" xfId="4" applyFont="1"/>
    <xf numFmtId="3" fontId="12" fillId="0" borderId="7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0" fontId="12" fillId="0" borderId="16" xfId="0" applyFont="1" applyBorder="1" applyAlignment="1">
      <alignment shrinkToFit="1"/>
    </xf>
    <xf numFmtId="0" fontId="12" fillId="0" borderId="16" xfId="0" applyFont="1" applyBorder="1" applyAlignment="1">
      <alignment horizontal="center"/>
    </xf>
    <xf numFmtId="43" fontId="12" fillId="5" borderId="13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0" borderId="0" xfId="3" applyFont="1" applyAlignment="1">
      <alignment horizontal="center"/>
    </xf>
    <xf numFmtId="4" fontId="29" fillId="0" borderId="10" xfId="0" applyNumberFormat="1" applyFont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/>
    </xf>
    <xf numFmtId="49" fontId="12" fillId="4" borderId="4" xfId="0" applyNumberFormat="1" applyFont="1" applyFill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4" fontId="36" fillId="0" borderId="17" xfId="0" applyNumberFormat="1" applyFont="1" applyBorder="1" applyAlignment="1">
      <alignment horizontal="center"/>
    </xf>
    <xf numFmtId="4" fontId="36" fillId="0" borderId="22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0" fillId="2" borderId="19" xfId="0" applyFont="1" applyFill="1" applyBorder="1" applyAlignment="1">
      <alignment horizontal="center"/>
    </xf>
    <xf numFmtId="0" fontId="30" fillId="2" borderId="20" xfId="0" applyFont="1" applyFill="1" applyBorder="1" applyAlignment="1">
      <alignment horizontal="center"/>
    </xf>
    <xf numFmtId="0" fontId="30" fillId="2" borderId="21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49" fontId="12" fillId="4" borderId="16" xfId="0" applyNumberFormat="1" applyFont="1" applyFill="1" applyBorder="1" applyAlignment="1">
      <alignment horizontal="center"/>
    </xf>
    <xf numFmtId="49" fontId="12" fillId="4" borderId="22" xfId="0" applyNumberFormat="1" applyFont="1" applyFill="1" applyBorder="1" applyAlignment="1">
      <alignment horizontal="center"/>
    </xf>
  </cellXfs>
  <cellStyles count="16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_Sheet1" xfId="4" xr:uid="{00000000-0005-0000-0000-000004000000}"/>
    <cellStyle name="Normal_ฐานคำนวณ(ห้ามลบ)" xfId="5" xr:uid="{00000000-0005-0000-0000-000005000000}"/>
    <cellStyle name="เครื่องหมายจุลภาค 2" xfId="6" xr:uid="{00000000-0005-0000-0000-000006000000}"/>
    <cellStyle name="เครื่องหมายจุลภาค 2 2" xfId="7" xr:uid="{00000000-0005-0000-0000-000007000000}"/>
    <cellStyle name="เครื่องหมายจุลภาค 3" xfId="8" xr:uid="{00000000-0005-0000-0000-000008000000}"/>
    <cellStyle name="ปกติ 2" xfId="9" xr:uid="{00000000-0005-0000-0000-000009000000}"/>
    <cellStyle name="ปกติ 2 2" xfId="10" xr:uid="{00000000-0005-0000-0000-00000A000000}"/>
    <cellStyle name="ปกติ 3" xfId="11" xr:uid="{00000000-0005-0000-0000-00000B000000}"/>
    <cellStyle name="ปกติ 4" xfId="12" xr:uid="{00000000-0005-0000-0000-00000C000000}"/>
    <cellStyle name="ปกติ 5" xfId="13" xr:uid="{00000000-0005-0000-0000-00000D000000}"/>
    <cellStyle name="ปกติ 6" xfId="14" xr:uid="{00000000-0005-0000-0000-00000E000000}"/>
    <cellStyle name="ปกติ_Sheet1" xfId="15" xr:uid="{00000000-0005-0000-0000-00000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481752</xdr:colOff>
      <xdr:row>35</xdr:row>
      <xdr:rowOff>112183</xdr:rowOff>
    </xdr:from>
    <xdr:to>
      <xdr:col>11</xdr:col>
      <xdr:colOff>68140</xdr:colOff>
      <xdr:row>36</xdr:row>
      <xdr:rowOff>149689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BAC609F-0BC4-B797-1563-1018B142D33A}"/>
            </a:ext>
          </a:extLst>
        </xdr:cNvPr>
        <xdr:cNvSpPr txBox="1"/>
      </xdr:nvSpPr>
      <xdr:spPr>
        <a:xfrm>
          <a:off x="6609714" y="9827683"/>
          <a:ext cx="1719369" cy="323256"/>
        </a:xfrm>
        <a:prstGeom prst="rect">
          <a:avLst/>
        </a:prstGeom>
        <a:solidFill>
          <a:srgbClr val="00B0F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0"/>
            <a:t>นำไปใช้เลื่อน </a:t>
          </a:r>
          <a:r>
            <a:rPr lang="en-US" sz="1100" b="0"/>
            <a:t>Reward/Star</a:t>
          </a:r>
        </a:p>
      </xdr:txBody>
    </xdr:sp>
    <xdr:clientData/>
  </xdr:twoCellAnchor>
  <xdr:twoCellAnchor>
    <xdr:from>
      <xdr:col>5</xdr:col>
      <xdr:colOff>407881</xdr:colOff>
      <xdr:row>34</xdr:row>
      <xdr:rowOff>0</xdr:rowOff>
    </xdr:from>
    <xdr:to>
      <xdr:col>5</xdr:col>
      <xdr:colOff>409575</xdr:colOff>
      <xdr:row>35</xdr:row>
      <xdr:rowOff>42333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0E67859-19DD-00BD-B142-58D08C0FCC42}"/>
            </a:ext>
          </a:extLst>
        </xdr:cNvPr>
        <xdr:cNvCxnSpPr/>
      </xdr:nvCxnSpPr>
      <xdr:spPr>
        <a:xfrm flipH="1">
          <a:off x="4677833" y="9429750"/>
          <a:ext cx="1694" cy="328083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409402</xdr:colOff>
      <xdr:row>35</xdr:row>
      <xdr:rowOff>44257</xdr:rowOff>
    </xdr:from>
    <xdr:to>
      <xdr:col>15</xdr:col>
      <xdr:colOff>860855</xdr:colOff>
      <xdr:row>35</xdr:row>
      <xdr:rowOff>44257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9E997CE-63E9-448C-C98C-1439C2A13235}"/>
            </a:ext>
          </a:extLst>
        </xdr:cNvPr>
        <xdr:cNvCxnSpPr/>
      </xdr:nvCxnSpPr>
      <xdr:spPr>
        <a:xfrm>
          <a:off x="4666038" y="10045507"/>
          <a:ext cx="639558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845820</xdr:colOff>
      <xdr:row>27</xdr:row>
      <xdr:rowOff>266700</xdr:rowOff>
    </xdr:from>
    <xdr:to>
      <xdr:col>15</xdr:col>
      <xdr:colOff>857885</xdr:colOff>
      <xdr:row>35</xdr:row>
      <xdr:rowOff>52917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26AB92D-9C87-B644-1507-2BC366D36FC0}"/>
            </a:ext>
          </a:extLst>
        </xdr:cNvPr>
        <xdr:cNvCxnSpPr/>
      </xdr:nvCxnSpPr>
      <xdr:spPr>
        <a:xfrm flipH="1" flipV="1">
          <a:off x="11036935" y="7981950"/>
          <a:ext cx="12065" cy="1786467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opLeftCell="A4" workbookViewId="0">
      <selection activeCell="C20" sqref="C20"/>
    </sheetView>
  </sheetViews>
  <sheetFormatPr defaultRowHeight="14.4"/>
  <cols>
    <col min="1" max="1" width="14" customWidth="1"/>
    <col min="2" max="2" width="36.88671875" customWidth="1"/>
    <col min="3" max="6" width="20.44140625" customWidth="1"/>
    <col min="7" max="7" width="9.88671875" style="2" bestFit="1" customWidth="1"/>
  </cols>
  <sheetData>
    <row r="1" spans="1:7" ht="24.6">
      <c r="A1" s="176" t="s">
        <v>32</v>
      </c>
      <c r="B1" s="176" t="s">
        <v>9</v>
      </c>
      <c r="C1" s="177" t="s">
        <v>33</v>
      </c>
      <c r="D1" s="177" t="s">
        <v>12</v>
      </c>
      <c r="E1" s="177"/>
      <c r="F1" s="177" t="s">
        <v>11</v>
      </c>
      <c r="G1" s="175" t="s">
        <v>37</v>
      </c>
    </row>
    <row r="2" spans="1:7" ht="24.6">
      <c r="A2" s="176"/>
      <c r="B2" s="176"/>
      <c r="C2" s="177"/>
      <c r="D2" s="1" t="s">
        <v>13</v>
      </c>
      <c r="E2" s="1" t="s">
        <v>14</v>
      </c>
      <c r="F2" s="177"/>
      <c r="G2" s="175"/>
    </row>
    <row r="3" spans="1:7" ht="24.6">
      <c r="A3" s="172" t="s">
        <v>4</v>
      </c>
      <c r="B3" s="3" t="s">
        <v>34</v>
      </c>
      <c r="C3" s="66">
        <v>76800</v>
      </c>
      <c r="D3" s="60">
        <v>68560</v>
      </c>
      <c r="E3" s="60">
        <v>62210</v>
      </c>
      <c r="F3" s="66">
        <v>60310</v>
      </c>
      <c r="G3" s="62">
        <v>62210</v>
      </c>
    </row>
    <row r="4" spans="1:7" ht="24.6">
      <c r="A4" s="174"/>
      <c r="B4" s="3" t="s">
        <v>10</v>
      </c>
      <c r="C4" s="60">
        <v>76800</v>
      </c>
      <c r="D4" s="60">
        <v>68560</v>
      </c>
      <c r="E4" s="60">
        <v>62210</v>
      </c>
      <c r="F4" s="66">
        <v>60310</v>
      </c>
      <c r="G4" s="62">
        <v>62210</v>
      </c>
    </row>
    <row r="5" spans="1:7" ht="24.6">
      <c r="A5" s="174"/>
      <c r="B5" s="3" t="s">
        <v>2</v>
      </c>
      <c r="C5" s="60">
        <v>76800</v>
      </c>
      <c r="D5" s="60">
        <v>60990</v>
      </c>
      <c r="E5" s="60">
        <v>52320</v>
      </c>
      <c r="F5" s="66">
        <v>50880</v>
      </c>
      <c r="G5" s="62">
        <v>52320</v>
      </c>
    </row>
    <row r="6" spans="1:7" ht="24.6">
      <c r="A6" s="174"/>
      <c r="B6" s="3" t="s">
        <v>0</v>
      </c>
      <c r="C6" s="60">
        <v>70360</v>
      </c>
      <c r="D6" s="60">
        <v>51290</v>
      </c>
      <c r="E6" s="60">
        <v>37830</v>
      </c>
      <c r="F6" s="66">
        <v>40820</v>
      </c>
      <c r="G6" s="62">
        <v>40820</v>
      </c>
    </row>
    <row r="7" spans="1:7" ht="24.6">
      <c r="A7" s="173"/>
      <c r="B7" s="3" t="s">
        <v>1</v>
      </c>
      <c r="C7" s="60">
        <v>59500</v>
      </c>
      <c r="D7" s="60">
        <v>37080</v>
      </c>
      <c r="E7" s="60">
        <v>24030</v>
      </c>
      <c r="F7" s="66">
        <v>30550</v>
      </c>
      <c r="G7" s="62">
        <v>30550</v>
      </c>
    </row>
    <row r="8" spans="1:7" ht="24.6">
      <c r="A8" s="172" t="s">
        <v>35</v>
      </c>
      <c r="B8" s="4" t="s">
        <v>38</v>
      </c>
      <c r="C8" s="60">
        <v>74320</v>
      </c>
      <c r="D8" s="60">
        <v>60990</v>
      </c>
      <c r="E8" s="60">
        <v>52320</v>
      </c>
      <c r="F8" s="66">
        <v>51610</v>
      </c>
      <c r="G8" s="62">
        <v>52320</v>
      </c>
    </row>
    <row r="9" spans="1:7" ht="24.6">
      <c r="A9" s="173"/>
      <c r="B9" s="61" t="s">
        <v>76</v>
      </c>
      <c r="C9" s="60">
        <v>70360</v>
      </c>
      <c r="D9" s="60">
        <v>51290</v>
      </c>
      <c r="E9" s="60">
        <v>37210</v>
      </c>
      <c r="F9" s="66">
        <v>43080</v>
      </c>
      <c r="G9" s="62">
        <v>43080</v>
      </c>
    </row>
    <row r="10" spans="1:7" ht="24" customHeight="1">
      <c r="A10" s="169" t="s">
        <v>36</v>
      </c>
      <c r="B10" s="3" t="s">
        <v>15</v>
      </c>
      <c r="C10" s="60">
        <v>74320</v>
      </c>
      <c r="D10" s="60">
        <v>66700</v>
      </c>
      <c r="E10" s="60">
        <v>60830</v>
      </c>
      <c r="F10" s="66">
        <v>59070</v>
      </c>
      <c r="G10" s="62">
        <v>60830</v>
      </c>
    </row>
    <row r="11" spans="1:7" ht="24.6">
      <c r="A11" s="170"/>
      <c r="B11" s="3" t="s">
        <v>16</v>
      </c>
      <c r="C11" s="60">
        <v>74320</v>
      </c>
      <c r="D11" s="60">
        <v>59630</v>
      </c>
      <c r="E11" s="60">
        <v>50320</v>
      </c>
      <c r="F11" s="66">
        <v>50220</v>
      </c>
      <c r="G11" s="62">
        <v>50320</v>
      </c>
    </row>
    <row r="12" spans="1:7" ht="24.6">
      <c r="A12" s="170"/>
      <c r="B12" s="3" t="s">
        <v>17</v>
      </c>
      <c r="C12" s="60">
        <v>69040</v>
      </c>
      <c r="D12" s="60">
        <v>49330</v>
      </c>
      <c r="E12" s="60">
        <v>37200</v>
      </c>
      <c r="F12" s="66">
        <v>40270</v>
      </c>
      <c r="G12" s="62">
        <v>40270</v>
      </c>
    </row>
    <row r="13" spans="1:7" ht="24.6">
      <c r="A13" s="170"/>
      <c r="B13" s="3" t="s">
        <v>8</v>
      </c>
      <c r="C13" s="60">
        <v>58390</v>
      </c>
      <c r="D13" s="60">
        <v>36470</v>
      </c>
      <c r="E13" s="60">
        <v>24410</v>
      </c>
      <c r="F13" s="66">
        <v>29330</v>
      </c>
      <c r="G13" s="62">
        <v>29330</v>
      </c>
    </row>
    <row r="14" spans="1:7" ht="24.6">
      <c r="A14" s="171"/>
      <c r="B14" s="3" t="s">
        <v>6</v>
      </c>
      <c r="C14" s="60">
        <v>43600</v>
      </c>
      <c r="D14" s="60">
        <v>23930</v>
      </c>
      <c r="E14" s="60">
        <v>17980</v>
      </c>
      <c r="F14" s="66">
        <v>20950</v>
      </c>
      <c r="G14" s="62">
        <v>20950</v>
      </c>
    </row>
    <row r="15" spans="1:7" ht="24.6">
      <c r="A15" s="168" t="s">
        <v>3</v>
      </c>
      <c r="B15" s="3" t="s">
        <v>77</v>
      </c>
      <c r="C15" s="60">
        <v>54820</v>
      </c>
      <c r="D15" s="60">
        <v>44970</v>
      </c>
      <c r="E15" s="60">
        <v>32250</v>
      </c>
      <c r="F15" s="66">
        <v>35120</v>
      </c>
      <c r="G15" s="62">
        <v>35120</v>
      </c>
    </row>
    <row r="16" spans="1:7" ht="24.6">
      <c r="A16" s="168"/>
      <c r="B16" s="3" t="s">
        <v>18</v>
      </c>
      <c r="C16" s="60">
        <v>54820</v>
      </c>
      <c r="D16" s="60">
        <v>44970</v>
      </c>
      <c r="E16" s="60">
        <v>32250</v>
      </c>
      <c r="F16" s="66">
        <v>35120</v>
      </c>
      <c r="G16" s="62">
        <v>35120</v>
      </c>
    </row>
    <row r="17" spans="1:7" ht="24.6">
      <c r="A17" s="168"/>
      <c r="B17" s="3" t="s">
        <v>7</v>
      </c>
      <c r="C17" s="60">
        <v>41620</v>
      </c>
      <c r="D17" s="60">
        <v>31610</v>
      </c>
      <c r="E17" s="60">
        <v>18480</v>
      </c>
      <c r="F17" s="66">
        <v>24470</v>
      </c>
      <c r="G17" s="62">
        <v>24470</v>
      </c>
    </row>
    <row r="18" spans="1:7" ht="24.6">
      <c r="A18" s="168"/>
      <c r="B18" s="3" t="s">
        <v>5</v>
      </c>
      <c r="C18" s="60">
        <v>38750</v>
      </c>
      <c r="D18" s="60">
        <v>18110</v>
      </c>
      <c r="E18" s="60">
        <v>12310</v>
      </c>
      <c r="F18" s="66">
        <v>15210</v>
      </c>
      <c r="G18" s="62">
        <v>15210</v>
      </c>
    </row>
  </sheetData>
  <mergeCells count="10">
    <mergeCell ref="A15:A18"/>
    <mergeCell ref="A10:A14"/>
    <mergeCell ref="A8:A9"/>
    <mergeCell ref="A3:A7"/>
    <mergeCell ref="G1:G2"/>
    <mergeCell ref="A1:A2"/>
    <mergeCell ref="B1:B2"/>
    <mergeCell ref="C1:C2"/>
    <mergeCell ref="D1:E1"/>
    <mergeCell ref="F1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49"/>
  <sheetViews>
    <sheetView tabSelected="1" view="pageBreakPreview" zoomScale="110" zoomScaleNormal="100" zoomScaleSheetLayoutView="110" workbookViewId="0">
      <selection activeCell="D35" sqref="D35"/>
    </sheetView>
  </sheetViews>
  <sheetFormatPr defaultColWidth="9" defaultRowHeight="22.5" customHeight="1"/>
  <cols>
    <col min="1" max="1" width="6.33203125" style="80" customWidth="1"/>
    <col min="2" max="2" width="19.88671875" style="50" customWidth="1"/>
    <col min="3" max="3" width="8.33203125" style="80" customWidth="1"/>
    <col min="4" max="4" width="14.33203125" style="50" customWidth="1"/>
    <col min="5" max="5" width="15.44140625" style="50" customWidth="1"/>
    <col min="6" max="7" width="13.109375" style="51" customWidth="1"/>
    <col min="8" max="8" width="1.6640625" style="51" customWidth="1"/>
    <col min="9" max="9" width="10.33203125" style="51" customWidth="1"/>
    <col min="10" max="11" width="10.88671875" style="51" customWidth="1"/>
    <col min="12" max="12" width="8" style="51" customWidth="1"/>
    <col min="13" max="13" width="8.6640625" style="51" customWidth="1"/>
    <col min="14" max="14" width="11.33203125" style="51" customWidth="1"/>
    <col min="15" max="15" width="2.33203125" style="51" customWidth="1"/>
    <col min="16" max="16" width="25.33203125" style="51" customWidth="1"/>
    <col min="17" max="17" width="1.88671875" style="48" customWidth="1"/>
    <col min="18" max="18" width="14.33203125" style="51" bestFit="1" customWidth="1"/>
    <col min="19" max="19" width="8.5546875" style="51" customWidth="1"/>
    <col min="20" max="20" width="16.6640625" style="51" customWidth="1"/>
    <col min="21" max="21" width="0.33203125" style="48" hidden="1" customWidth="1"/>
    <col min="22" max="22" width="13.33203125" style="95" hidden="1" customWidth="1"/>
    <col min="23" max="23" width="16" style="51" hidden="1" customWidth="1"/>
    <col min="24" max="24" width="10.88671875" style="96" customWidth="1"/>
    <col min="25" max="25" width="11.109375" style="51" customWidth="1"/>
    <col min="26" max="26" width="8.88671875" style="51" hidden="1" customWidth="1"/>
    <col min="27" max="27" width="8.88671875" style="80" hidden="1" customWidth="1"/>
    <col min="28" max="28" width="25.88671875" style="50" customWidth="1"/>
    <col min="29" max="32" width="6.6640625" style="50" customWidth="1"/>
    <col min="33" max="35" width="6.44140625" style="50" customWidth="1"/>
    <col min="36" max="36" width="21.33203125" style="50" customWidth="1"/>
    <col min="37" max="37" width="18.5546875" style="50" customWidth="1"/>
    <col min="38" max="38" width="18.44140625" style="50" customWidth="1"/>
    <col min="39" max="39" width="17.6640625" style="50" bestFit="1" customWidth="1"/>
    <col min="40" max="40" width="30.33203125" style="50" bestFit="1" customWidth="1"/>
    <col min="41" max="41" width="17.6640625" style="50" bestFit="1" customWidth="1"/>
    <col min="42" max="42" width="34.33203125" style="50" bestFit="1" customWidth="1"/>
    <col min="43" max="43" width="10.33203125" style="50" bestFit="1" customWidth="1"/>
    <col min="44" max="44" width="35.44140625" style="50" customWidth="1"/>
    <col min="45" max="45" width="39.33203125" style="50" bestFit="1" customWidth="1"/>
    <col min="46" max="46" width="38.109375" style="50" bestFit="1" customWidth="1"/>
    <col min="47" max="16384" width="9" style="50"/>
  </cols>
  <sheetData>
    <row r="1" spans="1:43" ht="22.5" customHeight="1">
      <c r="P1" s="108"/>
    </row>
    <row r="2" spans="1:43" ht="22.5" customHeight="1">
      <c r="A2" s="178" t="s">
        <v>132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</row>
    <row r="3" spans="1:43" ht="22.5" customHeight="1">
      <c r="A3" s="77"/>
      <c r="B3" s="145" t="s">
        <v>111</v>
      </c>
      <c r="C3" s="149"/>
      <c r="D3" s="150"/>
      <c r="E3" s="150"/>
      <c r="F3" s="78"/>
      <c r="G3" s="78"/>
      <c r="H3" s="78"/>
      <c r="I3" s="78"/>
      <c r="J3" s="78"/>
      <c r="K3" s="78"/>
      <c r="L3" s="77"/>
      <c r="M3" s="134"/>
      <c r="N3" s="78"/>
      <c r="O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134"/>
      <c r="AD3" s="134"/>
      <c r="AE3" s="134"/>
      <c r="AF3" s="134"/>
      <c r="AG3" s="78"/>
      <c r="AH3" s="78"/>
      <c r="AM3" s="78"/>
    </row>
    <row r="4" spans="1:43" s="56" customFormat="1" ht="22.5" customHeight="1">
      <c r="A4" s="55"/>
      <c r="B4" s="146" t="s">
        <v>112</v>
      </c>
      <c r="C4" s="151"/>
      <c r="D4" s="152"/>
      <c r="E4" s="152"/>
      <c r="F4" s="179" t="s">
        <v>75</v>
      </c>
      <c r="G4" s="180"/>
      <c r="H4" s="57"/>
      <c r="I4" s="209" t="s">
        <v>83</v>
      </c>
      <c r="J4" s="210"/>
      <c r="K4" s="210"/>
      <c r="L4" s="210"/>
      <c r="M4" s="210"/>
      <c r="N4" s="211"/>
      <c r="O4" s="57"/>
      <c r="P4" s="144" t="s">
        <v>89</v>
      </c>
      <c r="Q4" s="58"/>
      <c r="R4" s="179" t="s">
        <v>137</v>
      </c>
      <c r="S4" s="203"/>
      <c r="T4" s="203"/>
      <c r="U4" s="203"/>
      <c r="V4" s="203"/>
      <c r="W4" s="203"/>
      <c r="X4" s="203"/>
      <c r="Y4" s="180"/>
      <c r="Z4" s="58"/>
      <c r="AA4" s="55"/>
      <c r="AM4" s="68"/>
    </row>
    <row r="5" spans="1:43" s="56" customFormat="1" ht="22.5" customHeight="1">
      <c r="A5" s="55"/>
      <c r="B5" s="147" t="s">
        <v>113</v>
      </c>
      <c r="C5" s="151"/>
      <c r="D5" s="152"/>
      <c r="E5" s="152"/>
      <c r="F5" s="192" t="s">
        <v>110</v>
      </c>
      <c r="G5" s="193"/>
      <c r="H5" s="57"/>
      <c r="I5" s="212" t="s">
        <v>84</v>
      </c>
      <c r="J5" s="213"/>
      <c r="K5" s="213"/>
      <c r="L5" s="213"/>
      <c r="M5" s="213"/>
      <c r="N5" s="214"/>
      <c r="O5" s="57"/>
      <c r="P5" s="99" t="s">
        <v>90</v>
      </c>
      <c r="Q5" s="58"/>
      <c r="R5" s="200" t="s">
        <v>102</v>
      </c>
      <c r="S5" s="201"/>
      <c r="T5" s="201"/>
      <c r="U5" s="201"/>
      <c r="V5" s="201"/>
      <c r="W5" s="201"/>
      <c r="X5" s="201"/>
      <c r="Y5" s="202"/>
      <c r="Z5" s="58"/>
      <c r="AA5" s="55"/>
      <c r="AM5" s="68"/>
    </row>
    <row r="6" spans="1:43" s="30" customFormat="1" ht="22.5" customHeight="1">
      <c r="A6" s="23"/>
      <c r="B6" s="147" t="s">
        <v>114</v>
      </c>
      <c r="C6" s="153"/>
      <c r="D6" s="153"/>
      <c r="E6" s="153"/>
      <c r="F6" s="24" t="s">
        <v>48</v>
      </c>
      <c r="G6" s="25" t="s">
        <v>49</v>
      </c>
      <c r="H6" s="42"/>
      <c r="I6" s="25" t="s">
        <v>50</v>
      </c>
      <c r="J6" s="25" t="s">
        <v>51</v>
      </c>
      <c r="K6" s="25" t="s">
        <v>52</v>
      </c>
      <c r="L6" s="42" t="s">
        <v>53</v>
      </c>
      <c r="M6" s="42" t="s">
        <v>54</v>
      </c>
      <c r="N6" s="42" t="s">
        <v>55</v>
      </c>
      <c r="O6" s="42"/>
      <c r="P6" s="25" t="s">
        <v>92</v>
      </c>
      <c r="Q6" s="42"/>
      <c r="R6" s="25" t="s">
        <v>94</v>
      </c>
      <c r="S6" s="25" t="s">
        <v>95</v>
      </c>
      <c r="T6" s="25" t="s">
        <v>120</v>
      </c>
      <c r="U6" s="25"/>
      <c r="V6" s="25"/>
      <c r="W6" s="25"/>
      <c r="X6" s="25" t="s">
        <v>121</v>
      </c>
      <c r="Y6" s="25" t="s">
        <v>122</v>
      </c>
      <c r="Z6" s="40"/>
      <c r="AA6" s="41"/>
      <c r="AM6" s="68"/>
    </row>
    <row r="7" spans="1:43" s="29" customFormat="1" ht="22.5" customHeight="1">
      <c r="A7" s="23"/>
      <c r="B7" s="148" t="s">
        <v>115</v>
      </c>
      <c r="C7" s="153"/>
      <c r="D7" s="154"/>
      <c r="E7" s="154"/>
      <c r="F7" s="26"/>
      <c r="G7" s="161" t="s">
        <v>123</v>
      </c>
      <c r="H7" s="162"/>
      <c r="I7" s="194" t="s">
        <v>131</v>
      </c>
      <c r="J7" s="195"/>
      <c r="K7" s="195"/>
      <c r="L7" s="196"/>
      <c r="M7" s="161"/>
      <c r="N7" s="161" t="s">
        <v>124</v>
      </c>
      <c r="O7" s="162"/>
      <c r="Q7" s="162"/>
      <c r="R7" s="161" t="s">
        <v>125</v>
      </c>
      <c r="S7" s="161"/>
      <c r="T7" s="161" t="s">
        <v>126</v>
      </c>
      <c r="V7" s="163" t="s">
        <v>127</v>
      </c>
      <c r="W7" s="161" t="s">
        <v>128</v>
      </c>
      <c r="X7" s="26" t="s">
        <v>129</v>
      </c>
      <c r="Y7" s="161" t="s">
        <v>130</v>
      </c>
      <c r="Z7" s="164"/>
      <c r="AA7" s="165"/>
      <c r="AB7" s="166"/>
      <c r="AL7" s="30"/>
      <c r="AM7" s="68"/>
      <c r="AN7" s="30"/>
    </row>
    <row r="8" spans="1:43" s="29" customFormat="1" ht="22.5" customHeight="1">
      <c r="A8" s="181" t="s">
        <v>43</v>
      </c>
      <c r="B8" s="181" t="s">
        <v>23</v>
      </c>
      <c r="C8" s="186" t="s">
        <v>19</v>
      </c>
      <c r="D8" s="181" t="s">
        <v>24</v>
      </c>
      <c r="E8" s="181" t="s">
        <v>25</v>
      </c>
      <c r="F8" s="27" t="s">
        <v>20</v>
      </c>
      <c r="G8" s="8" t="s">
        <v>41</v>
      </c>
      <c r="H8" s="43"/>
      <c r="I8" s="189" t="s">
        <v>57</v>
      </c>
      <c r="J8" s="206" t="s">
        <v>108</v>
      </c>
      <c r="K8" s="206" t="s">
        <v>109</v>
      </c>
      <c r="L8" s="186" t="s">
        <v>58</v>
      </c>
      <c r="M8" s="8" t="s">
        <v>85</v>
      </c>
      <c r="N8" s="8" t="s">
        <v>41</v>
      </c>
      <c r="O8" s="43"/>
      <c r="P8" s="109" t="s">
        <v>41</v>
      </c>
      <c r="Q8" s="9"/>
      <c r="R8" s="5" t="s">
        <v>68</v>
      </c>
      <c r="S8" s="28" t="s">
        <v>21</v>
      </c>
      <c r="T8" s="5" t="s">
        <v>46</v>
      </c>
      <c r="U8" s="186" t="s">
        <v>33</v>
      </c>
      <c r="V8" s="218" t="s">
        <v>39</v>
      </c>
      <c r="W8" s="186" t="s">
        <v>40</v>
      </c>
      <c r="X8" s="101" t="s">
        <v>20</v>
      </c>
      <c r="Y8" s="102"/>
      <c r="Z8" s="7" t="s">
        <v>22</v>
      </c>
      <c r="AA8" s="6" t="s">
        <v>22</v>
      </c>
      <c r="AB8" s="221" t="s">
        <v>59</v>
      </c>
      <c r="AC8" s="184" t="s">
        <v>60</v>
      </c>
      <c r="AD8" s="184"/>
      <c r="AE8" s="184"/>
      <c r="AF8" s="185"/>
      <c r="AL8" s="30"/>
      <c r="AM8" s="30"/>
    </row>
    <row r="9" spans="1:43" s="29" customFormat="1" ht="22.5" customHeight="1">
      <c r="A9" s="182"/>
      <c r="B9" s="182"/>
      <c r="C9" s="187"/>
      <c r="D9" s="182"/>
      <c r="E9" s="182"/>
      <c r="F9" s="31" t="s">
        <v>26</v>
      </c>
      <c r="G9" s="47" t="s">
        <v>42</v>
      </c>
      <c r="H9" s="44"/>
      <c r="I9" s="190"/>
      <c r="J9" s="207"/>
      <c r="K9" s="207"/>
      <c r="L9" s="187"/>
      <c r="M9" s="47" t="s">
        <v>86</v>
      </c>
      <c r="N9" s="47" t="s">
        <v>87</v>
      </c>
      <c r="O9" s="44"/>
      <c r="P9" s="110" t="s">
        <v>91</v>
      </c>
      <c r="Q9" s="13"/>
      <c r="R9" s="9" t="s">
        <v>93</v>
      </c>
      <c r="S9" s="32" t="s">
        <v>27</v>
      </c>
      <c r="T9" s="9" t="s">
        <v>47</v>
      </c>
      <c r="U9" s="187"/>
      <c r="V9" s="219"/>
      <c r="W9" s="187"/>
      <c r="X9" s="103" t="s">
        <v>29</v>
      </c>
      <c r="Y9" s="75" t="s">
        <v>96</v>
      </c>
      <c r="Z9" s="11" t="s">
        <v>28</v>
      </c>
      <c r="AA9" s="10" t="s">
        <v>28</v>
      </c>
      <c r="AB9" s="222"/>
      <c r="AC9" s="224" t="s">
        <v>136</v>
      </c>
      <c r="AD9" s="224"/>
      <c r="AE9" s="224"/>
      <c r="AF9" s="225"/>
      <c r="AJ9" s="215" t="s">
        <v>61</v>
      </c>
      <c r="AK9" s="216"/>
      <c r="AL9" s="216"/>
      <c r="AM9" s="216"/>
      <c r="AN9" s="216"/>
      <c r="AO9" s="216"/>
      <c r="AP9" s="217"/>
      <c r="AQ9" s="50"/>
    </row>
    <row r="10" spans="1:43" s="29" customFormat="1" ht="22.5" customHeight="1">
      <c r="A10" s="182"/>
      <c r="B10" s="182"/>
      <c r="C10" s="187"/>
      <c r="D10" s="182"/>
      <c r="E10" s="182"/>
      <c r="F10" s="31" t="s">
        <v>30</v>
      </c>
      <c r="G10" s="79" t="s">
        <v>30</v>
      </c>
      <c r="H10" s="79"/>
      <c r="I10" s="190"/>
      <c r="J10" s="207"/>
      <c r="K10" s="207"/>
      <c r="L10" s="187"/>
      <c r="M10" s="98" t="s">
        <v>88</v>
      </c>
      <c r="N10" s="98" t="s">
        <v>30</v>
      </c>
      <c r="O10" s="79"/>
      <c r="P10" s="111" t="s">
        <v>30</v>
      </c>
      <c r="Q10" s="13"/>
      <c r="R10" s="9" t="s">
        <v>74</v>
      </c>
      <c r="S10" s="32" t="s">
        <v>30</v>
      </c>
      <c r="T10" s="9" t="s">
        <v>12</v>
      </c>
      <c r="U10" s="187"/>
      <c r="V10" s="219"/>
      <c r="W10" s="187"/>
      <c r="X10" s="103" t="s">
        <v>30</v>
      </c>
      <c r="Y10" s="75" t="s">
        <v>97</v>
      </c>
      <c r="Z10" s="33" t="s">
        <v>31</v>
      </c>
      <c r="AA10" s="34" t="s">
        <v>31</v>
      </c>
      <c r="AB10" s="222"/>
      <c r="AC10" s="133" t="s">
        <v>70</v>
      </c>
      <c r="AD10" s="115" t="s">
        <v>71</v>
      </c>
      <c r="AE10" s="115" t="s">
        <v>72</v>
      </c>
      <c r="AF10" s="115" t="s">
        <v>73</v>
      </c>
      <c r="AJ10" s="53" t="s">
        <v>62</v>
      </c>
      <c r="AK10" s="53" t="s">
        <v>56</v>
      </c>
      <c r="AL10" s="54" t="s">
        <v>63</v>
      </c>
      <c r="AM10" s="53" t="s">
        <v>64</v>
      </c>
      <c r="AN10" s="54" t="s">
        <v>65</v>
      </c>
      <c r="AO10" s="54" t="s">
        <v>66</v>
      </c>
      <c r="AP10" s="54" t="s">
        <v>67</v>
      </c>
      <c r="AQ10" s="50"/>
    </row>
    <row r="11" spans="1:43" s="29" customFormat="1" ht="22.5" customHeight="1">
      <c r="A11" s="183"/>
      <c r="B11" s="183"/>
      <c r="C11" s="188"/>
      <c r="D11" s="183"/>
      <c r="E11" s="183"/>
      <c r="F11" s="72"/>
      <c r="G11" s="59"/>
      <c r="H11" s="79"/>
      <c r="I11" s="191"/>
      <c r="J11" s="208"/>
      <c r="K11" s="208"/>
      <c r="L11" s="188"/>
      <c r="M11" s="99"/>
      <c r="N11" s="99"/>
      <c r="O11" s="79"/>
      <c r="P11" s="112"/>
      <c r="Q11" s="13"/>
      <c r="R11" s="12" t="s">
        <v>30</v>
      </c>
      <c r="S11" s="100"/>
      <c r="T11" s="12"/>
      <c r="U11" s="188"/>
      <c r="V11" s="220"/>
      <c r="W11" s="188"/>
      <c r="X11" s="104"/>
      <c r="Y11" s="76"/>
      <c r="Z11" s="33"/>
      <c r="AA11" s="34"/>
      <c r="AB11" s="223"/>
      <c r="AC11" s="133" t="s">
        <v>69</v>
      </c>
      <c r="AD11" s="115" t="s">
        <v>69</v>
      </c>
      <c r="AE11" s="115" t="s">
        <v>69</v>
      </c>
      <c r="AF11" s="115" t="s">
        <v>69</v>
      </c>
      <c r="AJ11" s="35"/>
      <c r="AK11" s="35"/>
      <c r="AL11" s="36"/>
      <c r="AM11" s="35"/>
      <c r="AN11" s="36"/>
      <c r="AO11" s="36"/>
      <c r="AP11" s="36"/>
      <c r="AQ11" s="50"/>
    </row>
    <row r="12" spans="1:43" ht="22.5" customHeight="1">
      <c r="A12" s="97"/>
      <c r="B12" s="69" t="s">
        <v>103</v>
      </c>
      <c r="C12" s="71"/>
      <c r="D12" s="70"/>
      <c r="E12" s="70"/>
      <c r="F12" s="70"/>
      <c r="G12" s="70"/>
      <c r="H12" s="45"/>
      <c r="I12" s="118"/>
      <c r="J12" s="204" t="s">
        <v>104</v>
      </c>
      <c r="K12" s="205"/>
      <c r="L12" s="107"/>
      <c r="M12" s="45"/>
      <c r="N12" s="45"/>
      <c r="O12" s="45"/>
      <c r="P12" s="119" t="s">
        <v>105</v>
      </c>
      <c r="Q12" s="49"/>
      <c r="R12" s="14"/>
      <c r="S12" s="14"/>
      <c r="T12" s="21"/>
      <c r="U12" s="14"/>
      <c r="V12" s="14"/>
      <c r="W12" s="14"/>
      <c r="X12" s="14"/>
      <c r="Y12" s="14"/>
      <c r="Z12" s="14"/>
      <c r="AA12" s="15"/>
      <c r="AB12" s="81"/>
      <c r="AC12" s="197" t="s">
        <v>107</v>
      </c>
      <c r="AD12" s="198"/>
      <c r="AE12" s="198"/>
      <c r="AF12" s="199"/>
      <c r="AG12" s="82"/>
      <c r="AJ12" s="63"/>
      <c r="AK12" s="63"/>
      <c r="AL12" s="63"/>
      <c r="AM12" s="63"/>
      <c r="AN12" s="63"/>
      <c r="AO12" s="63"/>
      <c r="AP12" s="63"/>
    </row>
    <row r="13" spans="1:43" ht="22.5" customHeight="1">
      <c r="A13" s="67">
        <v>1</v>
      </c>
      <c r="B13" s="137"/>
      <c r="C13" s="67"/>
      <c r="D13" s="137"/>
      <c r="E13" s="137"/>
      <c r="F13" s="138"/>
      <c r="G13" s="16" t="e">
        <f>S13*0.015</f>
        <v>#N/A</v>
      </c>
      <c r="H13" s="46"/>
      <c r="I13" s="135" t="str">
        <f>VLOOKUP(L13,$AG$49:$AH$149,2)</f>
        <v>-</v>
      </c>
      <c r="J13" s="136"/>
      <c r="K13" s="136"/>
      <c r="L13" s="132">
        <f>J13+K13</f>
        <v>0</v>
      </c>
      <c r="M13" s="18">
        <f>VLOOKUP(L13,$AC$49:$AE$149,3)</f>
        <v>0</v>
      </c>
      <c r="N13" s="106" t="e">
        <f>(S13*M13)/100</f>
        <v>#N/A</v>
      </c>
      <c r="O13" s="46"/>
      <c r="P13" s="113"/>
      <c r="Q13" s="52"/>
      <c r="R13" s="22" t="e">
        <f>CEILING(G13+N13+P13,10)</f>
        <v>#N/A</v>
      </c>
      <c r="S13" s="84" t="e">
        <f>IF(F13&gt;VLOOKUP(E13,'ฐานการคำนวณ (ห้ามลบ)'!$B$3:$G$18,6,),VLOOKUP(E13,'ฐานการคำนวณ (ห้ามลบ)'!$B$3:$G$18,3,),VLOOKUP(E13,'ฐานการคำนวณ (ห้ามลบ)'!$B$3:$G$18,4,))</f>
        <v>#N/A</v>
      </c>
      <c r="T13" s="22" t="e">
        <f>ROUNDDOWN((R13/S13)*100,2)</f>
        <v>#N/A</v>
      </c>
      <c r="U13" s="17" t="e">
        <f>VLOOKUP(E13,'ฐานการคำนวณ (ห้ามลบ)'!$B$3:$C$18,2,)</f>
        <v>#N/A</v>
      </c>
      <c r="V13" s="18" t="e">
        <f>T13</f>
        <v>#N/A</v>
      </c>
      <c r="W13" s="19" t="e">
        <f>X13-F13</f>
        <v>#N/A</v>
      </c>
      <c r="X13" s="73" t="e">
        <f>IF(F13+CEILING(Z13,10)&lt;U13,F13+CEILING(Z13,10),IF(F13&gt;U13,F13,U13))</f>
        <v>#N/A</v>
      </c>
      <c r="Y13" s="20" t="e">
        <f>IF(F13+Z13 &gt; U13,(S13*(V13/100))-W13,0)</f>
        <v>#N/A</v>
      </c>
      <c r="Z13" s="19" t="e">
        <f>IF(F13 &gt; U13,0,S13*(V13/100))</f>
        <v>#N/A</v>
      </c>
      <c r="AA13" s="85" t="e">
        <f>IF(F13&gt;U13,0,IF((S13*(V13/100))+F13&gt;U13,W13,S13*(V13/100)))</f>
        <v>#N/A</v>
      </c>
      <c r="AB13" s="83"/>
      <c r="AC13" s="117" t="s">
        <v>78</v>
      </c>
      <c r="AD13" s="116" t="s">
        <v>78</v>
      </c>
      <c r="AE13" s="116" t="s">
        <v>78</v>
      </c>
      <c r="AF13" s="116" t="s">
        <v>78</v>
      </c>
      <c r="AG13" s="86"/>
      <c r="AJ13" s="139"/>
      <c r="AK13" s="140"/>
      <c r="AL13" s="139"/>
      <c r="AM13" s="141"/>
      <c r="AN13" s="139"/>
      <c r="AO13" s="139"/>
      <c r="AP13" s="139"/>
    </row>
    <row r="14" spans="1:43" ht="22.5" customHeight="1">
      <c r="A14" s="67">
        <v>2</v>
      </c>
      <c r="B14" s="137"/>
      <c r="C14" s="67"/>
      <c r="D14" s="137"/>
      <c r="E14" s="137"/>
      <c r="F14" s="138"/>
      <c r="G14" s="16" t="e">
        <f t="shared" ref="G14:G27" si="0">S14*0.015</f>
        <v>#N/A</v>
      </c>
      <c r="H14" s="46"/>
      <c r="I14" s="135" t="str">
        <f>VLOOKUP(L14,$AG$49:$AH$149,2)</f>
        <v>-</v>
      </c>
      <c r="J14" s="136"/>
      <c r="K14" s="136"/>
      <c r="L14" s="132">
        <f t="shared" ref="L14:L27" si="1">J14+K14</f>
        <v>0</v>
      </c>
      <c r="M14" s="18">
        <f>VLOOKUP(L14,$AC$49:$AE$149,3)</f>
        <v>0</v>
      </c>
      <c r="N14" s="106" t="e">
        <f t="shared" ref="N14:N27" si="2">(S14*M14)/100</f>
        <v>#N/A</v>
      </c>
      <c r="O14" s="46"/>
      <c r="P14" s="113"/>
      <c r="Q14" s="52"/>
      <c r="R14" s="22" t="e">
        <f>CEILING(G14+N14+P14,10)</f>
        <v>#N/A</v>
      </c>
      <c r="S14" s="84" t="e">
        <f>IF(F14&gt;VLOOKUP(E14,'ฐานการคำนวณ (ห้ามลบ)'!$B$3:$G$18,6,),VLOOKUP(E14,'ฐานการคำนวณ (ห้ามลบ)'!$B$3:$G$18,3,),VLOOKUP(E14,'ฐานการคำนวณ (ห้ามลบ)'!$B$3:$G$18,4,))</f>
        <v>#N/A</v>
      </c>
      <c r="T14" s="22" t="e">
        <f>ROUNDDOWN((R14/S14)*100,2)</f>
        <v>#N/A</v>
      </c>
      <c r="U14" s="17" t="e">
        <f>VLOOKUP(E14,'ฐานการคำนวณ (ห้ามลบ)'!$B$3:$C$18,2,)</f>
        <v>#N/A</v>
      </c>
      <c r="V14" s="18" t="e">
        <f>T14</f>
        <v>#N/A</v>
      </c>
      <c r="W14" s="19" t="e">
        <f>X14-F14</f>
        <v>#N/A</v>
      </c>
      <c r="X14" s="73" t="e">
        <f>IF(F14+CEILING(Z14,10)&lt;U14,F14+CEILING(Z14,10),IF(F14&gt;U14,F14,U14))</f>
        <v>#N/A</v>
      </c>
      <c r="Y14" s="20" t="e">
        <f>IF(F14+Z14 &gt; U14,(S14*(V14/100))-W14,0)</f>
        <v>#N/A</v>
      </c>
      <c r="Z14" s="19" t="e">
        <f>IF(F14 &gt; U14,0,S14*(V14/100))</f>
        <v>#N/A</v>
      </c>
      <c r="AA14" s="85" t="e">
        <f>IF(F14&gt;U14,0,IF((S14*(V14/100))+F14&gt;U14,W14,S14*(V14/100)))</f>
        <v>#N/A</v>
      </c>
      <c r="AB14" s="83"/>
      <c r="AC14" s="117" t="s">
        <v>78</v>
      </c>
      <c r="AD14" s="116" t="s">
        <v>78</v>
      </c>
      <c r="AE14" s="116" t="s">
        <v>78</v>
      </c>
      <c r="AF14" s="116" t="s">
        <v>78</v>
      </c>
      <c r="AG14" s="86"/>
      <c r="AJ14" s="139"/>
      <c r="AK14" s="140"/>
      <c r="AL14" s="139"/>
      <c r="AM14" s="141"/>
      <c r="AN14" s="139"/>
      <c r="AO14" s="139"/>
      <c r="AP14" s="139"/>
    </row>
    <row r="15" spans="1:43" ht="22.5" customHeight="1">
      <c r="A15" s="67">
        <v>3</v>
      </c>
      <c r="B15" s="137"/>
      <c r="C15" s="67"/>
      <c r="D15" s="137"/>
      <c r="E15" s="137"/>
      <c r="F15" s="138"/>
      <c r="G15" s="16" t="e">
        <f t="shared" si="0"/>
        <v>#N/A</v>
      </c>
      <c r="H15" s="46"/>
      <c r="I15" s="135" t="str">
        <f>VLOOKUP(L15,$AG$49:$AH$149,2)</f>
        <v>-</v>
      </c>
      <c r="J15" s="136"/>
      <c r="K15" s="136"/>
      <c r="L15" s="132">
        <f t="shared" si="1"/>
        <v>0</v>
      </c>
      <c r="M15" s="18">
        <f>VLOOKUP(L15,$AC$49:$AE$149,3)</f>
        <v>0</v>
      </c>
      <c r="N15" s="106" t="e">
        <f t="shared" si="2"/>
        <v>#N/A</v>
      </c>
      <c r="O15" s="46"/>
      <c r="P15" s="113"/>
      <c r="Q15" s="52"/>
      <c r="R15" s="22" t="e">
        <f>CEILING(G15+N15+P15,10)</f>
        <v>#N/A</v>
      </c>
      <c r="S15" s="84" t="e">
        <f>IF(F15&gt;VLOOKUP(E15,'ฐานการคำนวณ (ห้ามลบ)'!$B$3:$G$18,6,),VLOOKUP(E15,'ฐานการคำนวณ (ห้ามลบ)'!$B$3:$G$18,3,),VLOOKUP(E15,'ฐานการคำนวณ (ห้ามลบ)'!$B$3:$G$18,4,))</f>
        <v>#N/A</v>
      </c>
      <c r="T15" s="22" t="e">
        <f>ROUNDDOWN((R15/S15)*100,2)</f>
        <v>#N/A</v>
      </c>
      <c r="U15" s="17" t="e">
        <f>VLOOKUP(E15,'ฐานการคำนวณ (ห้ามลบ)'!$B$3:$C$18,2,)</f>
        <v>#N/A</v>
      </c>
      <c r="V15" s="18" t="e">
        <f>T15</f>
        <v>#N/A</v>
      </c>
      <c r="W15" s="19" t="e">
        <f>X15-F15</f>
        <v>#N/A</v>
      </c>
      <c r="X15" s="73" t="e">
        <f>IF(F15+CEILING(Z15,10)&lt;U15,F15+CEILING(Z15,10),IF(F15&gt;U15,F15,U15))</f>
        <v>#N/A</v>
      </c>
      <c r="Y15" s="20" t="e">
        <f>IF(F15+Z15 &gt; U15,(S15*(V15/100))-W15,0)</f>
        <v>#N/A</v>
      </c>
      <c r="Z15" s="19" t="e">
        <f>IF(F15 &gt; U15,0,S15*(V15/100))</f>
        <v>#N/A</v>
      </c>
      <c r="AA15" s="85" t="e">
        <f>IF(F15&gt;U15,0,IF((S15*(V15/100))+F15&gt;U15,W15,S15*(V15/100)))</f>
        <v>#N/A</v>
      </c>
      <c r="AB15" s="83"/>
      <c r="AC15" s="117" t="s">
        <v>78</v>
      </c>
      <c r="AD15" s="116" t="s">
        <v>78</v>
      </c>
      <c r="AE15" s="116" t="s">
        <v>78</v>
      </c>
      <c r="AF15" s="116" t="s">
        <v>78</v>
      </c>
      <c r="AG15" s="86"/>
      <c r="AJ15" s="139"/>
      <c r="AK15" s="140"/>
      <c r="AL15" s="139"/>
      <c r="AM15" s="141"/>
      <c r="AN15" s="139"/>
      <c r="AO15" s="139"/>
      <c r="AP15" s="139"/>
    </row>
    <row r="16" spans="1:43" ht="22.5" customHeight="1">
      <c r="A16" s="67">
        <v>4</v>
      </c>
      <c r="B16" s="137"/>
      <c r="C16" s="67"/>
      <c r="D16" s="137"/>
      <c r="E16" s="137"/>
      <c r="F16" s="138"/>
      <c r="G16" s="16" t="e">
        <f t="shared" si="0"/>
        <v>#N/A</v>
      </c>
      <c r="H16" s="46"/>
      <c r="I16" s="135" t="str">
        <f>VLOOKUP(L16,$AG$49:$AH$149,2)</f>
        <v>-</v>
      </c>
      <c r="J16" s="136"/>
      <c r="K16" s="136"/>
      <c r="L16" s="132">
        <f t="shared" si="1"/>
        <v>0</v>
      </c>
      <c r="M16" s="18">
        <f>VLOOKUP(L16,$AC$49:$AE$149,3)</f>
        <v>0</v>
      </c>
      <c r="N16" s="106" t="e">
        <f t="shared" si="2"/>
        <v>#N/A</v>
      </c>
      <c r="O16" s="46"/>
      <c r="P16" s="113"/>
      <c r="Q16" s="52"/>
      <c r="R16" s="22" t="e">
        <f>CEILING(G16+N16+P16,10)</f>
        <v>#N/A</v>
      </c>
      <c r="S16" s="84" t="e">
        <f>IF(F16&gt;VLOOKUP(E16,'ฐานการคำนวณ (ห้ามลบ)'!$B$3:$G$18,6,),VLOOKUP(E16,'ฐานการคำนวณ (ห้ามลบ)'!$B$3:$G$18,3,),VLOOKUP(E16,'ฐานการคำนวณ (ห้ามลบ)'!$B$3:$G$18,4,))</f>
        <v>#N/A</v>
      </c>
      <c r="T16" s="22" t="e">
        <f>ROUNDDOWN((R16/S16)*100,2)</f>
        <v>#N/A</v>
      </c>
      <c r="U16" s="17" t="e">
        <f>VLOOKUP(E16,'ฐานการคำนวณ (ห้ามลบ)'!$B$3:$C$18,2,)</f>
        <v>#N/A</v>
      </c>
      <c r="V16" s="18" t="e">
        <f>T16</f>
        <v>#N/A</v>
      </c>
      <c r="W16" s="19" t="e">
        <f>X16-F16</f>
        <v>#N/A</v>
      </c>
      <c r="X16" s="73" t="e">
        <f>IF(F16+CEILING(Z16,10)&lt;U16,F16+CEILING(Z16,10),IF(F16&gt;U16,F16,U16))</f>
        <v>#N/A</v>
      </c>
      <c r="Y16" s="20" t="e">
        <f>IF(F16+Z16 &gt; U16,(S16*(V16/100))-W16,0)</f>
        <v>#N/A</v>
      </c>
      <c r="Z16" s="19" t="e">
        <f>IF(F16 &gt; U16,0,S16*(V16/100))</f>
        <v>#N/A</v>
      </c>
      <c r="AA16" s="85" t="e">
        <f>IF(F16&gt;U16,0,IF((S16*(V16/100))+F16&gt;U16,W16,S16*(V16/100)))</f>
        <v>#N/A</v>
      </c>
      <c r="AB16" s="83"/>
      <c r="AC16" s="117" t="s">
        <v>78</v>
      </c>
      <c r="AD16" s="116" t="s">
        <v>78</v>
      </c>
      <c r="AE16" s="116" t="s">
        <v>78</v>
      </c>
      <c r="AF16" s="116" t="s">
        <v>78</v>
      </c>
      <c r="AG16" s="86"/>
      <c r="AJ16" s="139"/>
      <c r="AK16" s="140"/>
      <c r="AL16" s="139"/>
      <c r="AM16" s="141"/>
      <c r="AN16" s="139"/>
      <c r="AO16" s="139"/>
      <c r="AP16" s="139"/>
    </row>
    <row r="17" spans="1:42" ht="22.5" customHeight="1">
      <c r="A17" s="67">
        <v>5</v>
      </c>
      <c r="B17" s="137"/>
      <c r="C17" s="67"/>
      <c r="D17" s="137"/>
      <c r="E17" s="137"/>
      <c r="F17" s="138"/>
      <c r="G17" s="16" t="e">
        <f t="shared" si="0"/>
        <v>#N/A</v>
      </c>
      <c r="H17" s="46"/>
      <c r="I17" s="135" t="str">
        <f>VLOOKUP(L17,$AG$49:$AH$149,2)</f>
        <v>-</v>
      </c>
      <c r="J17" s="136"/>
      <c r="K17" s="136"/>
      <c r="L17" s="132">
        <f t="shared" si="1"/>
        <v>0</v>
      </c>
      <c r="M17" s="18">
        <f>VLOOKUP(L17,$AC$49:$AE$149,3)</f>
        <v>0</v>
      </c>
      <c r="N17" s="106" t="e">
        <f t="shared" si="2"/>
        <v>#N/A</v>
      </c>
      <c r="O17" s="46"/>
      <c r="P17" s="113"/>
      <c r="Q17" s="52"/>
      <c r="R17" s="22" t="e">
        <f>CEILING(G17+N17+P17,10)</f>
        <v>#N/A</v>
      </c>
      <c r="S17" s="84" t="e">
        <f>IF(F17&gt;VLOOKUP(E17,'ฐานการคำนวณ (ห้ามลบ)'!$B$3:$G$18,6,),VLOOKUP(E17,'ฐานการคำนวณ (ห้ามลบ)'!$B$3:$G$18,3,),VLOOKUP(E17,'ฐานการคำนวณ (ห้ามลบ)'!$B$3:$G$18,4,))</f>
        <v>#N/A</v>
      </c>
      <c r="T17" s="22" t="e">
        <f>ROUNDDOWN((R17/S17)*100,2)</f>
        <v>#N/A</v>
      </c>
      <c r="U17" s="17" t="e">
        <f>VLOOKUP(E17,'ฐานการคำนวณ (ห้ามลบ)'!$B$3:$C$18,2,)</f>
        <v>#N/A</v>
      </c>
      <c r="V17" s="18" t="e">
        <f>T17</f>
        <v>#N/A</v>
      </c>
      <c r="W17" s="19" t="e">
        <f>X17-F17</f>
        <v>#N/A</v>
      </c>
      <c r="X17" s="73" t="e">
        <f>IF(F17+CEILING(Z17,10)&lt;U17,F17+CEILING(Z17,10),IF(F17&gt;U17,F17,U17))</f>
        <v>#N/A</v>
      </c>
      <c r="Y17" s="20" t="e">
        <f>IF(F17+Z17 &gt; U17,(S17*(V17/100))-W17,0)</f>
        <v>#N/A</v>
      </c>
      <c r="Z17" s="19" t="e">
        <f>IF(F17 &gt; U17,0,S17*(V17/100))</f>
        <v>#N/A</v>
      </c>
      <c r="AA17" s="85" t="e">
        <f>IF(F17&gt;U17,0,IF((S17*(V17/100))+F17&gt;U17,W17,S17*(V17/100)))</f>
        <v>#N/A</v>
      </c>
      <c r="AB17" s="83"/>
      <c r="AC17" s="117" t="s">
        <v>78</v>
      </c>
      <c r="AD17" s="116" t="s">
        <v>78</v>
      </c>
      <c r="AE17" s="116" t="s">
        <v>78</v>
      </c>
      <c r="AF17" s="116" t="s">
        <v>78</v>
      </c>
      <c r="AG17" s="86"/>
      <c r="AJ17" s="139"/>
      <c r="AK17" s="140"/>
      <c r="AL17" s="139"/>
      <c r="AM17" s="141"/>
      <c r="AN17" s="139"/>
      <c r="AO17" s="139"/>
      <c r="AP17" s="139"/>
    </row>
    <row r="18" spans="1:42" ht="22.5" customHeight="1">
      <c r="A18" s="67">
        <v>6</v>
      </c>
      <c r="B18" s="137"/>
      <c r="C18" s="67"/>
      <c r="D18" s="137"/>
      <c r="E18" s="137"/>
      <c r="F18" s="138"/>
      <c r="G18" s="16" t="e">
        <f t="shared" si="0"/>
        <v>#N/A</v>
      </c>
      <c r="H18" s="46"/>
      <c r="I18" s="135" t="str">
        <f t="shared" ref="I18:I27" si="3">VLOOKUP(L18,$AG$49:$AH$149,2)</f>
        <v>-</v>
      </c>
      <c r="J18" s="136"/>
      <c r="K18" s="136"/>
      <c r="L18" s="132">
        <f t="shared" si="1"/>
        <v>0</v>
      </c>
      <c r="M18" s="18">
        <f t="shared" ref="M18:M27" si="4">VLOOKUP(L18,$AC$49:$AE$149,3)</f>
        <v>0</v>
      </c>
      <c r="N18" s="106" t="e">
        <f t="shared" si="2"/>
        <v>#N/A</v>
      </c>
      <c r="O18" s="46"/>
      <c r="P18" s="113"/>
      <c r="Q18" s="52"/>
      <c r="R18" s="22" t="e">
        <f t="shared" ref="R18:R27" si="5">CEILING(G18+N18+P18,10)</f>
        <v>#N/A</v>
      </c>
      <c r="S18" s="84" t="e">
        <f>IF(F18&gt;VLOOKUP(E18,'ฐานการคำนวณ (ห้ามลบ)'!$B$3:$G$18,6,),VLOOKUP(E18,'ฐานการคำนวณ (ห้ามลบ)'!$B$3:$G$18,3,),VLOOKUP(E18,'ฐานการคำนวณ (ห้ามลบ)'!$B$3:$G$18,4,))</f>
        <v>#N/A</v>
      </c>
      <c r="T18" s="22" t="e">
        <f t="shared" ref="T18:T27" si="6">ROUNDDOWN((R18/S18)*100,2)</f>
        <v>#N/A</v>
      </c>
      <c r="U18" s="17" t="e">
        <f>VLOOKUP(E18,'ฐานการคำนวณ (ห้ามลบ)'!$B$3:$C$18,2,)</f>
        <v>#N/A</v>
      </c>
      <c r="V18" s="18" t="e">
        <f t="shared" ref="V18:V27" si="7">T18</f>
        <v>#N/A</v>
      </c>
      <c r="W18" s="19" t="e">
        <f t="shared" ref="W18:W27" si="8">X18-F18</f>
        <v>#N/A</v>
      </c>
      <c r="X18" s="73" t="e">
        <f t="shared" ref="X18:X27" si="9">IF(F18+CEILING(Z18,10)&lt;U18,F18+CEILING(Z18,10),IF(F18&gt;U18,F18,U18))</f>
        <v>#N/A</v>
      </c>
      <c r="Y18" s="20" t="e">
        <f t="shared" ref="Y18:Y27" si="10">IF(F18+Z18 &gt; U18,(S18*(V18/100))-W18,0)</f>
        <v>#N/A</v>
      </c>
      <c r="Z18" s="19" t="e">
        <f t="shared" ref="Z18:Z27" si="11">IF(F18 &gt; U18,0,S18*(V18/100))</f>
        <v>#N/A</v>
      </c>
      <c r="AA18" s="85" t="e">
        <f t="shared" ref="AA18:AA27" si="12">IF(F18&gt;U18,0,IF((S18*(V18/100))+F18&gt;U18,W18,S18*(V18/100)))</f>
        <v>#N/A</v>
      </c>
      <c r="AB18" s="83"/>
      <c r="AC18" s="117" t="s">
        <v>78</v>
      </c>
      <c r="AD18" s="116" t="s">
        <v>78</v>
      </c>
      <c r="AE18" s="116" t="s">
        <v>78</v>
      </c>
      <c r="AF18" s="116" t="s">
        <v>78</v>
      </c>
      <c r="AG18" s="86"/>
      <c r="AJ18" s="139"/>
      <c r="AK18" s="140"/>
      <c r="AL18" s="139"/>
      <c r="AM18" s="141"/>
      <c r="AN18" s="139"/>
      <c r="AO18" s="139"/>
      <c r="AP18" s="139"/>
    </row>
    <row r="19" spans="1:42" ht="22.5" customHeight="1">
      <c r="A19" s="67">
        <v>7</v>
      </c>
      <c r="B19" s="137"/>
      <c r="C19" s="67"/>
      <c r="D19" s="137"/>
      <c r="E19" s="137"/>
      <c r="F19" s="138"/>
      <c r="G19" s="16" t="e">
        <f t="shared" si="0"/>
        <v>#N/A</v>
      </c>
      <c r="H19" s="46"/>
      <c r="I19" s="135" t="str">
        <f t="shared" si="3"/>
        <v>-</v>
      </c>
      <c r="J19" s="136"/>
      <c r="K19" s="136"/>
      <c r="L19" s="132">
        <f t="shared" si="1"/>
        <v>0</v>
      </c>
      <c r="M19" s="18">
        <f t="shared" si="4"/>
        <v>0</v>
      </c>
      <c r="N19" s="106" t="e">
        <f t="shared" si="2"/>
        <v>#N/A</v>
      </c>
      <c r="O19" s="46"/>
      <c r="P19" s="113"/>
      <c r="Q19" s="52"/>
      <c r="R19" s="22" t="e">
        <f t="shared" si="5"/>
        <v>#N/A</v>
      </c>
      <c r="S19" s="84" t="e">
        <f>IF(F19&gt;VLOOKUP(E19,'ฐานการคำนวณ (ห้ามลบ)'!$B$3:$G$18,6,),VLOOKUP(E19,'ฐานการคำนวณ (ห้ามลบ)'!$B$3:$G$18,3,),VLOOKUP(E19,'ฐานการคำนวณ (ห้ามลบ)'!$B$3:$G$18,4,))</f>
        <v>#N/A</v>
      </c>
      <c r="T19" s="22" t="e">
        <f t="shared" si="6"/>
        <v>#N/A</v>
      </c>
      <c r="U19" s="17" t="e">
        <f>VLOOKUP(E19,'ฐานการคำนวณ (ห้ามลบ)'!$B$3:$C$18,2,)</f>
        <v>#N/A</v>
      </c>
      <c r="V19" s="18" t="e">
        <f t="shared" si="7"/>
        <v>#N/A</v>
      </c>
      <c r="W19" s="19" t="e">
        <f t="shared" si="8"/>
        <v>#N/A</v>
      </c>
      <c r="X19" s="73" t="e">
        <f t="shared" si="9"/>
        <v>#N/A</v>
      </c>
      <c r="Y19" s="20" t="e">
        <f t="shared" si="10"/>
        <v>#N/A</v>
      </c>
      <c r="Z19" s="19" t="e">
        <f t="shared" si="11"/>
        <v>#N/A</v>
      </c>
      <c r="AA19" s="85" t="e">
        <f t="shared" si="12"/>
        <v>#N/A</v>
      </c>
      <c r="AB19" s="83"/>
      <c r="AC19" s="117" t="s">
        <v>78</v>
      </c>
      <c r="AD19" s="116" t="s">
        <v>78</v>
      </c>
      <c r="AE19" s="116" t="s">
        <v>78</v>
      </c>
      <c r="AF19" s="116" t="s">
        <v>78</v>
      </c>
      <c r="AG19" s="86"/>
      <c r="AJ19" s="139"/>
      <c r="AK19" s="140"/>
      <c r="AL19" s="139"/>
      <c r="AM19" s="141"/>
      <c r="AN19" s="139"/>
      <c r="AO19" s="139"/>
      <c r="AP19" s="139"/>
    </row>
    <row r="20" spans="1:42" ht="22.5" customHeight="1">
      <c r="A20" s="67">
        <v>8</v>
      </c>
      <c r="B20" s="137"/>
      <c r="C20" s="67"/>
      <c r="D20" s="137"/>
      <c r="E20" s="137"/>
      <c r="F20" s="138"/>
      <c r="G20" s="16" t="e">
        <f t="shared" si="0"/>
        <v>#N/A</v>
      </c>
      <c r="H20" s="46"/>
      <c r="I20" s="135" t="str">
        <f t="shared" si="3"/>
        <v>-</v>
      </c>
      <c r="J20" s="136"/>
      <c r="K20" s="136"/>
      <c r="L20" s="132">
        <f t="shared" si="1"/>
        <v>0</v>
      </c>
      <c r="M20" s="18">
        <f t="shared" si="4"/>
        <v>0</v>
      </c>
      <c r="N20" s="106" t="e">
        <f t="shared" si="2"/>
        <v>#N/A</v>
      </c>
      <c r="O20" s="46"/>
      <c r="P20" s="113"/>
      <c r="Q20" s="52"/>
      <c r="R20" s="22" t="e">
        <f t="shared" si="5"/>
        <v>#N/A</v>
      </c>
      <c r="S20" s="84" t="e">
        <f>IF(F20&gt;VLOOKUP(E20,'ฐานการคำนวณ (ห้ามลบ)'!$B$3:$G$18,6,),VLOOKUP(E20,'ฐานการคำนวณ (ห้ามลบ)'!$B$3:$G$18,3,),VLOOKUP(E20,'ฐานการคำนวณ (ห้ามลบ)'!$B$3:$G$18,4,))</f>
        <v>#N/A</v>
      </c>
      <c r="T20" s="22" t="e">
        <f t="shared" si="6"/>
        <v>#N/A</v>
      </c>
      <c r="U20" s="17" t="e">
        <f>VLOOKUP(E20,'ฐานการคำนวณ (ห้ามลบ)'!$B$3:$C$18,2,)</f>
        <v>#N/A</v>
      </c>
      <c r="V20" s="18" t="e">
        <f t="shared" si="7"/>
        <v>#N/A</v>
      </c>
      <c r="W20" s="19" t="e">
        <f t="shared" si="8"/>
        <v>#N/A</v>
      </c>
      <c r="X20" s="73" t="e">
        <f t="shared" si="9"/>
        <v>#N/A</v>
      </c>
      <c r="Y20" s="20" t="e">
        <f t="shared" si="10"/>
        <v>#N/A</v>
      </c>
      <c r="Z20" s="19" t="e">
        <f t="shared" si="11"/>
        <v>#N/A</v>
      </c>
      <c r="AA20" s="85" t="e">
        <f t="shared" si="12"/>
        <v>#N/A</v>
      </c>
      <c r="AB20" s="83"/>
      <c r="AC20" s="117" t="s">
        <v>78</v>
      </c>
      <c r="AD20" s="116" t="s">
        <v>78</v>
      </c>
      <c r="AE20" s="116" t="s">
        <v>78</v>
      </c>
      <c r="AF20" s="116" t="s">
        <v>78</v>
      </c>
      <c r="AG20" s="86"/>
      <c r="AJ20" s="139"/>
      <c r="AK20" s="140"/>
      <c r="AL20" s="139"/>
      <c r="AM20" s="141"/>
      <c r="AN20" s="139"/>
      <c r="AO20" s="139"/>
      <c r="AP20" s="139"/>
    </row>
    <row r="21" spans="1:42" ht="22.5" customHeight="1">
      <c r="A21" s="67">
        <v>9</v>
      </c>
      <c r="B21" s="137"/>
      <c r="C21" s="67"/>
      <c r="D21" s="137"/>
      <c r="E21" s="137"/>
      <c r="F21" s="138"/>
      <c r="G21" s="16" t="e">
        <f t="shared" si="0"/>
        <v>#N/A</v>
      </c>
      <c r="H21" s="46"/>
      <c r="I21" s="135" t="str">
        <f t="shared" si="3"/>
        <v>-</v>
      </c>
      <c r="J21" s="136"/>
      <c r="K21" s="136"/>
      <c r="L21" s="132">
        <f t="shared" si="1"/>
        <v>0</v>
      </c>
      <c r="M21" s="18">
        <f t="shared" si="4"/>
        <v>0</v>
      </c>
      <c r="N21" s="106" t="e">
        <f t="shared" si="2"/>
        <v>#N/A</v>
      </c>
      <c r="O21" s="46"/>
      <c r="P21" s="113"/>
      <c r="Q21" s="52"/>
      <c r="R21" s="22" t="e">
        <f t="shared" si="5"/>
        <v>#N/A</v>
      </c>
      <c r="S21" s="84" t="e">
        <f>IF(F21&gt;VLOOKUP(E21,'ฐานการคำนวณ (ห้ามลบ)'!$B$3:$G$18,6,),VLOOKUP(E21,'ฐานการคำนวณ (ห้ามลบ)'!$B$3:$G$18,3,),VLOOKUP(E21,'ฐานการคำนวณ (ห้ามลบ)'!$B$3:$G$18,4,))</f>
        <v>#N/A</v>
      </c>
      <c r="T21" s="22" t="e">
        <f t="shared" si="6"/>
        <v>#N/A</v>
      </c>
      <c r="U21" s="17" t="e">
        <f>VLOOKUP(E21,'ฐานการคำนวณ (ห้ามลบ)'!$B$3:$C$18,2,)</f>
        <v>#N/A</v>
      </c>
      <c r="V21" s="18" t="e">
        <f t="shared" si="7"/>
        <v>#N/A</v>
      </c>
      <c r="W21" s="19" t="e">
        <f t="shared" si="8"/>
        <v>#N/A</v>
      </c>
      <c r="X21" s="73" t="e">
        <f t="shared" si="9"/>
        <v>#N/A</v>
      </c>
      <c r="Y21" s="20" t="e">
        <f t="shared" si="10"/>
        <v>#N/A</v>
      </c>
      <c r="Z21" s="19" t="e">
        <f t="shared" si="11"/>
        <v>#N/A</v>
      </c>
      <c r="AA21" s="85" t="e">
        <f t="shared" si="12"/>
        <v>#N/A</v>
      </c>
      <c r="AB21" s="83"/>
      <c r="AC21" s="117" t="s">
        <v>78</v>
      </c>
      <c r="AD21" s="116" t="s">
        <v>78</v>
      </c>
      <c r="AE21" s="116" t="s">
        <v>78</v>
      </c>
      <c r="AF21" s="116" t="s">
        <v>78</v>
      </c>
      <c r="AG21" s="86"/>
      <c r="AJ21" s="139"/>
      <c r="AK21" s="140"/>
      <c r="AL21" s="139"/>
      <c r="AM21" s="141"/>
      <c r="AN21" s="139"/>
      <c r="AO21" s="139"/>
      <c r="AP21" s="139"/>
    </row>
    <row r="22" spans="1:42" ht="22.5" customHeight="1">
      <c r="A22" s="67">
        <v>10</v>
      </c>
      <c r="B22" s="137"/>
      <c r="C22" s="67"/>
      <c r="D22" s="137"/>
      <c r="E22" s="137"/>
      <c r="F22" s="138"/>
      <c r="G22" s="16" t="e">
        <f t="shared" si="0"/>
        <v>#N/A</v>
      </c>
      <c r="H22" s="46"/>
      <c r="I22" s="135" t="str">
        <f t="shared" si="3"/>
        <v>-</v>
      </c>
      <c r="J22" s="136"/>
      <c r="K22" s="136"/>
      <c r="L22" s="132">
        <f t="shared" si="1"/>
        <v>0</v>
      </c>
      <c r="M22" s="18">
        <f t="shared" si="4"/>
        <v>0</v>
      </c>
      <c r="N22" s="106" t="e">
        <f t="shared" si="2"/>
        <v>#N/A</v>
      </c>
      <c r="O22" s="46"/>
      <c r="P22" s="113"/>
      <c r="Q22" s="52"/>
      <c r="R22" s="22" t="e">
        <f t="shared" si="5"/>
        <v>#N/A</v>
      </c>
      <c r="S22" s="84" t="e">
        <f>IF(F22&gt;VLOOKUP(E22,'ฐานการคำนวณ (ห้ามลบ)'!$B$3:$G$18,6,),VLOOKUP(E22,'ฐานการคำนวณ (ห้ามลบ)'!$B$3:$G$18,3,),VLOOKUP(E22,'ฐานการคำนวณ (ห้ามลบ)'!$B$3:$G$18,4,))</f>
        <v>#N/A</v>
      </c>
      <c r="T22" s="22" t="e">
        <f t="shared" si="6"/>
        <v>#N/A</v>
      </c>
      <c r="U22" s="17" t="e">
        <f>VLOOKUP(E22,'ฐานการคำนวณ (ห้ามลบ)'!$B$3:$C$18,2,)</f>
        <v>#N/A</v>
      </c>
      <c r="V22" s="18" t="e">
        <f t="shared" si="7"/>
        <v>#N/A</v>
      </c>
      <c r="W22" s="19" t="e">
        <f t="shared" si="8"/>
        <v>#N/A</v>
      </c>
      <c r="X22" s="73" t="e">
        <f t="shared" si="9"/>
        <v>#N/A</v>
      </c>
      <c r="Y22" s="20" t="e">
        <f t="shared" si="10"/>
        <v>#N/A</v>
      </c>
      <c r="Z22" s="19" t="e">
        <f t="shared" si="11"/>
        <v>#N/A</v>
      </c>
      <c r="AA22" s="85" t="e">
        <f t="shared" si="12"/>
        <v>#N/A</v>
      </c>
      <c r="AB22" s="83"/>
      <c r="AC22" s="117" t="s">
        <v>78</v>
      </c>
      <c r="AD22" s="116" t="s">
        <v>78</v>
      </c>
      <c r="AE22" s="116" t="s">
        <v>78</v>
      </c>
      <c r="AF22" s="116" t="s">
        <v>78</v>
      </c>
      <c r="AG22" s="86"/>
      <c r="AJ22" s="139"/>
      <c r="AK22" s="140"/>
      <c r="AL22" s="139"/>
      <c r="AM22" s="141"/>
      <c r="AN22" s="139"/>
      <c r="AO22" s="139"/>
      <c r="AP22" s="139"/>
    </row>
    <row r="23" spans="1:42" ht="22.5" customHeight="1">
      <c r="A23" s="67">
        <v>11</v>
      </c>
      <c r="B23" s="137"/>
      <c r="C23" s="67"/>
      <c r="D23" s="137"/>
      <c r="E23" s="137"/>
      <c r="F23" s="138"/>
      <c r="G23" s="16" t="e">
        <f t="shared" si="0"/>
        <v>#N/A</v>
      </c>
      <c r="H23" s="46"/>
      <c r="I23" s="135" t="str">
        <f t="shared" si="3"/>
        <v>-</v>
      </c>
      <c r="J23" s="136"/>
      <c r="K23" s="136"/>
      <c r="L23" s="132">
        <f t="shared" si="1"/>
        <v>0</v>
      </c>
      <c r="M23" s="18">
        <f t="shared" si="4"/>
        <v>0</v>
      </c>
      <c r="N23" s="106" t="e">
        <f t="shared" si="2"/>
        <v>#N/A</v>
      </c>
      <c r="O23" s="46"/>
      <c r="P23" s="113"/>
      <c r="Q23" s="52"/>
      <c r="R23" s="22" t="e">
        <f t="shared" si="5"/>
        <v>#N/A</v>
      </c>
      <c r="S23" s="84" t="e">
        <f>IF(F23&gt;VLOOKUP(E23,'ฐานการคำนวณ (ห้ามลบ)'!$B$3:$G$18,6,),VLOOKUP(E23,'ฐานการคำนวณ (ห้ามลบ)'!$B$3:$G$18,3,),VLOOKUP(E23,'ฐานการคำนวณ (ห้ามลบ)'!$B$3:$G$18,4,))</f>
        <v>#N/A</v>
      </c>
      <c r="T23" s="22" t="e">
        <f t="shared" si="6"/>
        <v>#N/A</v>
      </c>
      <c r="U23" s="17" t="e">
        <f>VLOOKUP(E23,'ฐานการคำนวณ (ห้ามลบ)'!$B$3:$C$18,2,)</f>
        <v>#N/A</v>
      </c>
      <c r="V23" s="18" t="e">
        <f t="shared" si="7"/>
        <v>#N/A</v>
      </c>
      <c r="W23" s="19" t="e">
        <f t="shared" si="8"/>
        <v>#N/A</v>
      </c>
      <c r="X23" s="73" t="e">
        <f t="shared" si="9"/>
        <v>#N/A</v>
      </c>
      <c r="Y23" s="20" t="e">
        <f t="shared" si="10"/>
        <v>#N/A</v>
      </c>
      <c r="Z23" s="19" t="e">
        <f t="shared" si="11"/>
        <v>#N/A</v>
      </c>
      <c r="AA23" s="85" t="e">
        <f t="shared" si="12"/>
        <v>#N/A</v>
      </c>
      <c r="AB23" s="83"/>
      <c r="AC23" s="117" t="s">
        <v>78</v>
      </c>
      <c r="AD23" s="116" t="s">
        <v>78</v>
      </c>
      <c r="AE23" s="116" t="s">
        <v>78</v>
      </c>
      <c r="AF23" s="116" t="s">
        <v>78</v>
      </c>
      <c r="AG23" s="86"/>
      <c r="AJ23" s="139"/>
      <c r="AK23" s="140"/>
      <c r="AL23" s="139"/>
      <c r="AM23" s="141"/>
      <c r="AN23" s="139"/>
      <c r="AO23" s="139"/>
      <c r="AP23" s="139"/>
    </row>
    <row r="24" spans="1:42" ht="22.5" customHeight="1">
      <c r="A24" s="67">
        <v>12</v>
      </c>
      <c r="B24" s="137"/>
      <c r="C24" s="67"/>
      <c r="D24" s="137"/>
      <c r="E24" s="137"/>
      <c r="F24" s="138"/>
      <c r="G24" s="16" t="e">
        <f t="shared" si="0"/>
        <v>#N/A</v>
      </c>
      <c r="H24" s="46"/>
      <c r="I24" s="135" t="str">
        <f t="shared" si="3"/>
        <v>-</v>
      </c>
      <c r="J24" s="136"/>
      <c r="K24" s="136"/>
      <c r="L24" s="132">
        <f t="shared" si="1"/>
        <v>0</v>
      </c>
      <c r="M24" s="18">
        <f t="shared" si="4"/>
        <v>0</v>
      </c>
      <c r="N24" s="106" t="e">
        <f t="shared" si="2"/>
        <v>#N/A</v>
      </c>
      <c r="O24" s="46"/>
      <c r="P24" s="113"/>
      <c r="Q24" s="52"/>
      <c r="R24" s="22" t="e">
        <f t="shared" si="5"/>
        <v>#N/A</v>
      </c>
      <c r="S24" s="84" t="e">
        <f>IF(F24&gt;VLOOKUP(E24,'ฐานการคำนวณ (ห้ามลบ)'!$B$3:$G$18,6,),VLOOKUP(E24,'ฐานการคำนวณ (ห้ามลบ)'!$B$3:$G$18,3,),VLOOKUP(E24,'ฐานการคำนวณ (ห้ามลบ)'!$B$3:$G$18,4,))</f>
        <v>#N/A</v>
      </c>
      <c r="T24" s="22" t="e">
        <f t="shared" si="6"/>
        <v>#N/A</v>
      </c>
      <c r="U24" s="17" t="e">
        <f>VLOOKUP(E24,'ฐานการคำนวณ (ห้ามลบ)'!$B$3:$C$18,2,)</f>
        <v>#N/A</v>
      </c>
      <c r="V24" s="18" t="e">
        <f t="shared" si="7"/>
        <v>#N/A</v>
      </c>
      <c r="W24" s="19" t="e">
        <f t="shared" si="8"/>
        <v>#N/A</v>
      </c>
      <c r="X24" s="73" t="e">
        <f t="shared" si="9"/>
        <v>#N/A</v>
      </c>
      <c r="Y24" s="20" t="e">
        <f t="shared" si="10"/>
        <v>#N/A</v>
      </c>
      <c r="Z24" s="19" t="e">
        <f t="shared" si="11"/>
        <v>#N/A</v>
      </c>
      <c r="AA24" s="85" t="e">
        <f t="shared" si="12"/>
        <v>#N/A</v>
      </c>
      <c r="AB24" s="83"/>
      <c r="AC24" s="117" t="s">
        <v>78</v>
      </c>
      <c r="AD24" s="116" t="s">
        <v>78</v>
      </c>
      <c r="AE24" s="116" t="s">
        <v>78</v>
      </c>
      <c r="AF24" s="116" t="s">
        <v>78</v>
      </c>
      <c r="AG24" s="86"/>
      <c r="AJ24" s="139"/>
      <c r="AK24" s="140"/>
      <c r="AL24" s="139"/>
      <c r="AM24" s="141"/>
      <c r="AN24" s="139"/>
      <c r="AO24" s="139"/>
      <c r="AP24" s="139"/>
    </row>
    <row r="25" spans="1:42" ht="22.5" customHeight="1">
      <c r="A25" s="67">
        <v>13</v>
      </c>
      <c r="B25" s="137"/>
      <c r="C25" s="67"/>
      <c r="D25" s="137"/>
      <c r="E25" s="137"/>
      <c r="F25" s="138"/>
      <c r="G25" s="16" t="e">
        <f t="shared" si="0"/>
        <v>#N/A</v>
      </c>
      <c r="H25" s="46"/>
      <c r="I25" s="135" t="str">
        <f t="shared" si="3"/>
        <v>-</v>
      </c>
      <c r="J25" s="136"/>
      <c r="K25" s="136"/>
      <c r="L25" s="132">
        <f t="shared" si="1"/>
        <v>0</v>
      </c>
      <c r="M25" s="18">
        <f t="shared" si="4"/>
        <v>0</v>
      </c>
      <c r="N25" s="106" t="e">
        <f t="shared" si="2"/>
        <v>#N/A</v>
      </c>
      <c r="O25" s="46"/>
      <c r="P25" s="113"/>
      <c r="Q25" s="52"/>
      <c r="R25" s="22" t="e">
        <f t="shared" si="5"/>
        <v>#N/A</v>
      </c>
      <c r="S25" s="84" t="e">
        <f>IF(F25&gt;VLOOKUP(E25,'ฐานการคำนวณ (ห้ามลบ)'!$B$3:$G$18,6,),VLOOKUP(E25,'ฐานการคำนวณ (ห้ามลบ)'!$B$3:$G$18,3,),VLOOKUP(E25,'ฐานการคำนวณ (ห้ามลบ)'!$B$3:$G$18,4,))</f>
        <v>#N/A</v>
      </c>
      <c r="T25" s="22" t="e">
        <f t="shared" si="6"/>
        <v>#N/A</v>
      </c>
      <c r="U25" s="17" t="e">
        <f>VLOOKUP(E25,'ฐานการคำนวณ (ห้ามลบ)'!$B$3:$C$18,2,)</f>
        <v>#N/A</v>
      </c>
      <c r="V25" s="18" t="e">
        <f t="shared" si="7"/>
        <v>#N/A</v>
      </c>
      <c r="W25" s="19" t="e">
        <f t="shared" si="8"/>
        <v>#N/A</v>
      </c>
      <c r="X25" s="73" t="e">
        <f t="shared" si="9"/>
        <v>#N/A</v>
      </c>
      <c r="Y25" s="20" t="e">
        <f t="shared" si="10"/>
        <v>#N/A</v>
      </c>
      <c r="Z25" s="19" t="e">
        <f t="shared" si="11"/>
        <v>#N/A</v>
      </c>
      <c r="AA25" s="85" t="e">
        <f t="shared" si="12"/>
        <v>#N/A</v>
      </c>
      <c r="AB25" s="83"/>
      <c r="AC25" s="117" t="s">
        <v>78</v>
      </c>
      <c r="AD25" s="116" t="s">
        <v>78</v>
      </c>
      <c r="AE25" s="116" t="s">
        <v>78</v>
      </c>
      <c r="AF25" s="116" t="s">
        <v>78</v>
      </c>
      <c r="AG25" s="86"/>
      <c r="AJ25" s="139"/>
      <c r="AK25" s="140"/>
      <c r="AL25" s="139"/>
      <c r="AM25" s="141"/>
      <c r="AN25" s="139"/>
      <c r="AO25" s="139"/>
      <c r="AP25" s="139"/>
    </row>
    <row r="26" spans="1:42" ht="22.5" customHeight="1">
      <c r="A26" s="67">
        <v>14</v>
      </c>
      <c r="B26" s="137"/>
      <c r="C26" s="67"/>
      <c r="D26" s="137"/>
      <c r="E26" s="137"/>
      <c r="F26" s="138"/>
      <c r="G26" s="16" t="e">
        <f t="shared" si="0"/>
        <v>#N/A</v>
      </c>
      <c r="H26" s="46"/>
      <c r="I26" s="135" t="str">
        <f t="shared" si="3"/>
        <v>-</v>
      </c>
      <c r="J26" s="136"/>
      <c r="K26" s="136"/>
      <c r="L26" s="132">
        <f t="shared" si="1"/>
        <v>0</v>
      </c>
      <c r="M26" s="18">
        <f t="shared" si="4"/>
        <v>0</v>
      </c>
      <c r="N26" s="106" t="e">
        <f t="shared" si="2"/>
        <v>#N/A</v>
      </c>
      <c r="O26" s="46"/>
      <c r="P26" s="113"/>
      <c r="Q26" s="52"/>
      <c r="R26" s="22" t="e">
        <f t="shared" si="5"/>
        <v>#N/A</v>
      </c>
      <c r="S26" s="84" t="e">
        <f>IF(F26&gt;VLOOKUP(E26,'ฐานการคำนวณ (ห้ามลบ)'!$B$3:$G$18,6,),VLOOKUP(E26,'ฐานการคำนวณ (ห้ามลบ)'!$B$3:$G$18,3,),VLOOKUP(E26,'ฐานการคำนวณ (ห้ามลบ)'!$B$3:$G$18,4,))</f>
        <v>#N/A</v>
      </c>
      <c r="T26" s="22" t="e">
        <f t="shared" si="6"/>
        <v>#N/A</v>
      </c>
      <c r="U26" s="17" t="e">
        <f>VLOOKUP(E26,'ฐานการคำนวณ (ห้ามลบ)'!$B$3:$C$18,2,)</f>
        <v>#N/A</v>
      </c>
      <c r="V26" s="18" t="e">
        <f t="shared" si="7"/>
        <v>#N/A</v>
      </c>
      <c r="W26" s="19" t="e">
        <f t="shared" si="8"/>
        <v>#N/A</v>
      </c>
      <c r="X26" s="73" t="e">
        <f t="shared" si="9"/>
        <v>#N/A</v>
      </c>
      <c r="Y26" s="20" t="e">
        <f t="shared" si="10"/>
        <v>#N/A</v>
      </c>
      <c r="Z26" s="19" t="e">
        <f t="shared" si="11"/>
        <v>#N/A</v>
      </c>
      <c r="AA26" s="85" t="e">
        <f t="shared" si="12"/>
        <v>#N/A</v>
      </c>
      <c r="AB26" s="83"/>
      <c r="AC26" s="117" t="s">
        <v>78</v>
      </c>
      <c r="AD26" s="116" t="s">
        <v>78</v>
      </c>
      <c r="AE26" s="116" t="s">
        <v>78</v>
      </c>
      <c r="AF26" s="116" t="s">
        <v>78</v>
      </c>
      <c r="AG26" s="86"/>
      <c r="AJ26" s="139"/>
      <c r="AK26" s="140"/>
      <c r="AL26" s="139"/>
      <c r="AM26" s="141"/>
      <c r="AN26" s="139"/>
      <c r="AO26" s="139"/>
      <c r="AP26" s="139"/>
    </row>
    <row r="27" spans="1:42" ht="22.5" customHeight="1">
      <c r="A27" s="67">
        <v>15</v>
      </c>
      <c r="B27" s="137"/>
      <c r="C27" s="67"/>
      <c r="D27" s="137"/>
      <c r="E27" s="137"/>
      <c r="F27" s="138"/>
      <c r="G27" s="16" t="e">
        <f t="shared" si="0"/>
        <v>#N/A</v>
      </c>
      <c r="H27" s="46"/>
      <c r="I27" s="143" t="str">
        <f t="shared" si="3"/>
        <v>-</v>
      </c>
      <c r="J27" s="142"/>
      <c r="K27" s="142"/>
      <c r="L27" s="132">
        <f t="shared" si="1"/>
        <v>0</v>
      </c>
      <c r="M27" s="18">
        <f t="shared" si="4"/>
        <v>0</v>
      </c>
      <c r="N27" s="106" t="e">
        <f t="shared" si="2"/>
        <v>#N/A</v>
      </c>
      <c r="O27" s="46"/>
      <c r="P27" s="113"/>
      <c r="Q27" s="52"/>
      <c r="R27" s="22" t="e">
        <f t="shared" si="5"/>
        <v>#N/A</v>
      </c>
      <c r="S27" s="84" t="e">
        <f>IF(F27&gt;VLOOKUP(E27,'ฐานการคำนวณ (ห้ามลบ)'!$B$3:$G$18,6,),VLOOKUP(E27,'ฐานการคำนวณ (ห้ามลบ)'!$B$3:$G$18,3,),VLOOKUP(E27,'ฐานการคำนวณ (ห้ามลบ)'!$B$3:$G$18,4,))</f>
        <v>#N/A</v>
      </c>
      <c r="T27" s="22" t="e">
        <f t="shared" si="6"/>
        <v>#N/A</v>
      </c>
      <c r="U27" s="17" t="e">
        <f>VLOOKUP(E27,'ฐานการคำนวณ (ห้ามลบ)'!$B$3:$C$18,2,)</f>
        <v>#N/A</v>
      </c>
      <c r="V27" s="18" t="e">
        <f t="shared" si="7"/>
        <v>#N/A</v>
      </c>
      <c r="W27" s="19" t="e">
        <f t="shared" si="8"/>
        <v>#N/A</v>
      </c>
      <c r="X27" s="73" t="e">
        <f t="shared" si="9"/>
        <v>#N/A</v>
      </c>
      <c r="Y27" s="20" t="e">
        <f t="shared" si="10"/>
        <v>#N/A</v>
      </c>
      <c r="Z27" s="19" t="e">
        <f t="shared" si="11"/>
        <v>#N/A</v>
      </c>
      <c r="AA27" s="85" t="e">
        <f t="shared" si="12"/>
        <v>#N/A</v>
      </c>
      <c r="AB27" s="83"/>
      <c r="AC27" s="117" t="s">
        <v>78</v>
      </c>
      <c r="AD27" s="116" t="s">
        <v>78</v>
      </c>
      <c r="AE27" s="116" t="s">
        <v>78</v>
      </c>
      <c r="AF27" s="116" t="s">
        <v>78</v>
      </c>
      <c r="AG27" s="86"/>
      <c r="AJ27" s="139"/>
      <c r="AK27" s="140"/>
      <c r="AL27" s="139"/>
      <c r="AM27" s="141"/>
      <c r="AN27" s="139"/>
      <c r="AO27" s="139"/>
      <c r="AP27" s="139"/>
    </row>
    <row r="28" spans="1:42" ht="22.5" customHeight="1" thickBot="1">
      <c r="A28" s="87"/>
      <c r="B28" s="65"/>
      <c r="C28" s="87"/>
      <c r="D28" s="65"/>
      <c r="E28" s="64" t="s">
        <v>133</v>
      </c>
      <c r="F28" s="37">
        <f>SUM(F13:F27)</f>
        <v>0</v>
      </c>
      <c r="G28" s="88" t="e">
        <f>SUM(G13:G27)</f>
        <v>#N/A</v>
      </c>
      <c r="H28" s="105"/>
      <c r="I28" s="90"/>
      <c r="J28" s="90"/>
      <c r="K28" s="90"/>
      <c r="L28" s="120"/>
      <c r="M28" s="121"/>
      <c r="N28" s="88" t="e">
        <f>SUM(N13:N27)</f>
        <v>#N/A</v>
      </c>
      <c r="O28" s="89"/>
      <c r="P28" s="114">
        <f>SUM(P13:P27)</f>
        <v>0</v>
      </c>
      <c r="R28" s="88" t="e">
        <f>SUM(R13:R27)</f>
        <v>#N/A</v>
      </c>
      <c r="S28" s="90"/>
      <c r="T28" s="90"/>
      <c r="U28" s="91"/>
      <c r="V28" s="92"/>
      <c r="W28" s="93" t="e">
        <f>SUM(W13:W27)</f>
        <v>#N/A</v>
      </c>
      <c r="X28" s="94" t="e">
        <f>SUM(X13:X27)</f>
        <v>#N/A</v>
      </c>
      <c r="Y28" s="93" t="e">
        <f>SUM(Y13:Y27)</f>
        <v>#N/A</v>
      </c>
      <c r="Z28" s="90"/>
      <c r="AA28" s="87"/>
      <c r="AB28" s="65"/>
      <c r="AC28" s="65"/>
      <c r="AD28" s="65"/>
      <c r="AE28" s="65"/>
      <c r="AF28" s="65"/>
      <c r="AJ28" s="65"/>
    </row>
    <row r="29" spans="1:42" ht="22.5" customHeight="1" thickTop="1" thickBot="1">
      <c r="E29" s="39" t="s">
        <v>44</v>
      </c>
      <c r="F29" s="37">
        <f>F28*3/100</f>
        <v>0</v>
      </c>
      <c r="G29" s="123"/>
      <c r="H29" s="122"/>
      <c r="I29" s="122"/>
      <c r="J29" s="122"/>
      <c r="K29" s="122"/>
      <c r="L29" s="122"/>
      <c r="M29" s="122"/>
      <c r="N29" s="122"/>
      <c r="O29" s="122"/>
      <c r="P29" s="122"/>
      <c r="R29" s="122"/>
      <c r="S29" s="122"/>
      <c r="T29" s="122"/>
      <c r="U29" s="125"/>
      <c r="V29" s="126"/>
      <c r="W29" s="125"/>
      <c r="X29" s="124"/>
      <c r="Y29" s="122"/>
    </row>
    <row r="30" spans="1:42" ht="22.5" customHeight="1" thickTop="1">
      <c r="E30" s="155" t="s">
        <v>79</v>
      </c>
      <c r="F30" s="74">
        <v>0</v>
      </c>
      <c r="G30" s="123"/>
      <c r="H30" s="122"/>
      <c r="I30" s="122"/>
      <c r="J30" s="122"/>
      <c r="K30" s="122"/>
      <c r="L30" s="122"/>
      <c r="M30" s="122"/>
      <c r="N30" s="122"/>
      <c r="O30" s="122"/>
      <c r="P30" s="122"/>
      <c r="R30" s="122"/>
      <c r="S30" s="122"/>
      <c r="T30" s="122"/>
      <c r="U30" s="125"/>
      <c r="V30" s="126"/>
      <c r="W30" s="125"/>
      <c r="X30" s="124"/>
      <c r="Y30" s="122"/>
    </row>
    <row r="31" spans="1:42" ht="22.5" customHeight="1">
      <c r="E31" s="156" t="s">
        <v>116</v>
      </c>
      <c r="F31" s="74">
        <v>0</v>
      </c>
      <c r="G31" s="123"/>
      <c r="H31" s="122"/>
      <c r="I31" s="122"/>
      <c r="J31" s="122"/>
      <c r="K31" s="122"/>
      <c r="L31" s="122"/>
      <c r="M31" s="122"/>
      <c r="N31" s="122"/>
      <c r="O31" s="122"/>
      <c r="P31" s="122"/>
      <c r="R31" s="122"/>
      <c r="S31" s="122"/>
      <c r="T31" s="122"/>
      <c r="U31" s="125"/>
      <c r="V31" s="126"/>
      <c r="W31" s="125"/>
      <c r="X31" s="124"/>
      <c r="Y31" s="122"/>
    </row>
    <row r="32" spans="1:42" ht="22.5" customHeight="1" thickBot="1">
      <c r="E32" s="39" t="s">
        <v>134</v>
      </c>
      <c r="F32" s="37">
        <f>F29-F30</f>
        <v>0</v>
      </c>
      <c r="P32" s="122"/>
    </row>
    <row r="33" spans="1:45" ht="22.5" customHeight="1" thickTop="1">
      <c r="E33" s="39" t="s">
        <v>135</v>
      </c>
      <c r="F33" s="38" t="e">
        <f>W28+Y28</f>
        <v>#N/A</v>
      </c>
      <c r="P33" s="122"/>
    </row>
    <row r="34" spans="1:45" ht="22.5" customHeight="1" thickBot="1">
      <c r="E34" s="39" t="s">
        <v>45</v>
      </c>
      <c r="F34" s="167" t="e">
        <f>F32-F33</f>
        <v>#N/A</v>
      </c>
      <c r="P34" s="122"/>
    </row>
    <row r="35" spans="1:45" ht="22.5" customHeight="1" thickTop="1">
      <c r="F35" s="124"/>
      <c r="G35" s="123"/>
      <c r="H35" s="122"/>
      <c r="I35" s="122"/>
      <c r="J35" s="122"/>
      <c r="K35" s="122"/>
      <c r="L35" s="122"/>
      <c r="M35" s="122"/>
      <c r="N35" s="122"/>
      <c r="O35" s="122"/>
      <c r="P35" s="122"/>
    </row>
    <row r="36" spans="1:45" ht="22.5" customHeight="1">
      <c r="A36" s="50"/>
      <c r="F36" s="124"/>
      <c r="G36" s="123"/>
      <c r="H36" s="122"/>
      <c r="I36" s="122"/>
      <c r="J36" s="122"/>
      <c r="K36" s="122"/>
      <c r="L36" s="122"/>
      <c r="M36" s="122"/>
      <c r="N36" s="122"/>
      <c r="O36" s="122"/>
      <c r="P36" s="122"/>
      <c r="Q36" s="50"/>
      <c r="R36" s="50"/>
      <c r="S36" s="50"/>
      <c r="T36" s="50"/>
      <c r="U36" s="50"/>
      <c r="V36" s="50"/>
    </row>
    <row r="37" spans="1:45" ht="22.5" customHeight="1">
      <c r="A37" s="50"/>
      <c r="F37" s="124"/>
      <c r="G37" s="123"/>
      <c r="H37" s="122"/>
      <c r="I37" s="122"/>
      <c r="J37" s="122"/>
      <c r="K37" s="122"/>
      <c r="L37" s="122"/>
      <c r="M37" s="122"/>
      <c r="N37" s="122"/>
      <c r="O37" s="122"/>
      <c r="P37" s="122"/>
      <c r="Q37" s="50"/>
      <c r="R37" s="50"/>
      <c r="S37" s="50"/>
      <c r="T37" s="50"/>
      <c r="U37" s="50"/>
      <c r="V37" s="50"/>
    </row>
    <row r="38" spans="1:45" ht="22.5" customHeight="1">
      <c r="A38" s="157" t="s">
        <v>117</v>
      </c>
      <c r="B38" s="158"/>
      <c r="F38" s="124"/>
      <c r="G38" s="123"/>
      <c r="H38" s="122"/>
      <c r="I38" s="122"/>
      <c r="J38" s="122"/>
      <c r="K38" s="122"/>
      <c r="L38" s="122"/>
      <c r="M38" s="122"/>
      <c r="N38" s="122"/>
      <c r="O38" s="122"/>
      <c r="P38" s="122"/>
    </row>
    <row r="39" spans="1:45" ht="22.5" customHeight="1">
      <c r="A39" s="159"/>
      <c r="B39" s="160" t="s">
        <v>118</v>
      </c>
      <c r="F39" s="124"/>
      <c r="G39" s="123"/>
      <c r="H39" s="122"/>
      <c r="I39" s="122"/>
      <c r="J39" s="122"/>
      <c r="K39" s="122"/>
      <c r="L39" s="122"/>
      <c r="M39" s="122"/>
      <c r="N39" s="122"/>
      <c r="O39" s="122"/>
      <c r="P39" s="122"/>
    </row>
    <row r="40" spans="1:45" ht="22.5" customHeight="1">
      <c r="A40" s="159"/>
      <c r="B40" s="160" t="s">
        <v>119</v>
      </c>
    </row>
    <row r="48" spans="1:45" ht="22.5" customHeight="1">
      <c r="AB48" s="127" t="s">
        <v>9</v>
      </c>
      <c r="AC48" s="127" t="s">
        <v>98</v>
      </c>
      <c r="AD48" s="127"/>
      <c r="AE48" s="127" t="s">
        <v>99</v>
      </c>
      <c r="AF48" s="97"/>
      <c r="AG48" s="127" t="s">
        <v>98</v>
      </c>
      <c r="AH48" s="127" t="s">
        <v>9</v>
      </c>
      <c r="AM48" s="129"/>
      <c r="AN48" s="129"/>
      <c r="AO48" s="129"/>
      <c r="AP48" s="129"/>
      <c r="AR48" s="80"/>
      <c r="AS48" s="129"/>
    </row>
    <row r="49" spans="28:45" ht="22.5" customHeight="1">
      <c r="AB49" s="127" t="s">
        <v>100</v>
      </c>
      <c r="AC49" s="127">
        <v>0</v>
      </c>
      <c r="AD49" s="127"/>
      <c r="AE49" s="127">
        <v>0</v>
      </c>
      <c r="AF49" s="97"/>
      <c r="AG49" s="127">
        <v>0</v>
      </c>
      <c r="AH49" s="128" t="s">
        <v>78</v>
      </c>
      <c r="AM49" s="129"/>
      <c r="AN49" s="130"/>
      <c r="AO49" s="130"/>
      <c r="AP49" s="126"/>
      <c r="AR49" s="129"/>
      <c r="AS49" s="129"/>
    </row>
    <row r="50" spans="28:45" ht="22.5" customHeight="1">
      <c r="AB50" s="127" t="s">
        <v>100</v>
      </c>
      <c r="AC50" s="127">
        <v>1</v>
      </c>
      <c r="AD50" s="127"/>
      <c r="AE50" s="127">
        <v>0</v>
      </c>
      <c r="AF50" s="97"/>
      <c r="AG50" s="127">
        <v>1</v>
      </c>
      <c r="AH50" s="128" t="s">
        <v>106</v>
      </c>
      <c r="AM50" s="129"/>
      <c r="AN50" s="130"/>
      <c r="AO50" s="130"/>
      <c r="AP50" s="126"/>
      <c r="AR50" s="130"/>
      <c r="AS50" s="129"/>
    </row>
    <row r="51" spans="28:45" ht="22.5" customHeight="1">
      <c r="AB51" s="127" t="s">
        <v>100</v>
      </c>
      <c r="AC51" s="127">
        <v>2</v>
      </c>
      <c r="AD51" s="127"/>
      <c r="AE51" s="127">
        <v>0</v>
      </c>
      <c r="AF51" s="97"/>
      <c r="AG51" s="127">
        <v>2</v>
      </c>
      <c r="AH51" s="128" t="s">
        <v>106</v>
      </c>
      <c r="AM51" s="129"/>
      <c r="AN51" s="130"/>
      <c r="AO51" s="130"/>
      <c r="AP51" s="126"/>
      <c r="AR51" s="129"/>
      <c r="AS51" s="129"/>
    </row>
    <row r="52" spans="28:45" ht="22.5" customHeight="1">
      <c r="AB52" s="127" t="s">
        <v>100</v>
      </c>
      <c r="AC52" s="127">
        <v>3</v>
      </c>
      <c r="AD52" s="127"/>
      <c r="AE52" s="127">
        <v>0</v>
      </c>
      <c r="AF52" s="97"/>
      <c r="AG52" s="127">
        <v>3</v>
      </c>
      <c r="AH52" s="128" t="s">
        <v>106</v>
      </c>
      <c r="AM52" s="129"/>
      <c r="AN52" s="130"/>
      <c r="AO52" s="130"/>
      <c r="AP52" s="126"/>
      <c r="AR52" s="130"/>
      <c r="AS52" s="129"/>
    </row>
    <row r="53" spans="28:45" ht="22.5" customHeight="1">
      <c r="AB53" s="127" t="s">
        <v>100</v>
      </c>
      <c r="AC53" s="127">
        <v>4</v>
      </c>
      <c r="AD53" s="127"/>
      <c r="AE53" s="127">
        <v>0</v>
      </c>
      <c r="AF53" s="97"/>
      <c r="AG53" s="127">
        <v>4</v>
      </c>
      <c r="AH53" s="128" t="s">
        <v>106</v>
      </c>
      <c r="AM53" s="129"/>
      <c r="AN53" s="130"/>
      <c r="AO53" s="130"/>
      <c r="AP53" s="126"/>
      <c r="AR53" s="129"/>
      <c r="AS53" s="129"/>
    </row>
    <row r="54" spans="28:45" ht="22.5" customHeight="1">
      <c r="AB54" s="127" t="s">
        <v>100</v>
      </c>
      <c r="AC54" s="127">
        <v>5</v>
      </c>
      <c r="AD54" s="127"/>
      <c r="AE54" s="127">
        <v>0</v>
      </c>
      <c r="AF54" s="97"/>
      <c r="AG54" s="127">
        <v>5</v>
      </c>
      <c r="AH54" s="128" t="s">
        <v>106</v>
      </c>
      <c r="AM54" s="129"/>
      <c r="AN54" s="130"/>
      <c r="AO54" s="130"/>
      <c r="AP54" s="126"/>
      <c r="AR54" s="130"/>
      <c r="AS54" s="129"/>
    </row>
    <row r="55" spans="28:45" ht="22.5" customHeight="1">
      <c r="AB55" s="127" t="s">
        <v>100</v>
      </c>
      <c r="AC55" s="127">
        <v>6</v>
      </c>
      <c r="AD55" s="127"/>
      <c r="AE55" s="127">
        <v>0</v>
      </c>
      <c r="AF55" s="97"/>
      <c r="AG55" s="127">
        <v>6</v>
      </c>
      <c r="AH55" s="128" t="s">
        <v>106</v>
      </c>
      <c r="AM55" s="129"/>
      <c r="AN55" s="130"/>
      <c r="AO55" s="130"/>
      <c r="AP55" s="126"/>
      <c r="AR55" s="129"/>
      <c r="AS55" s="129"/>
    </row>
    <row r="56" spans="28:45" ht="22.5" customHeight="1">
      <c r="AB56" s="127" t="s">
        <v>100</v>
      </c>
      <c r="AC56" s="127">
        <v>7</v>
      </c>
      <c r="AD56" s="127"/>
      <c r="AE56" s="127">
        <v>0</v>
      </c>
      <c r="AF56" s="97"/>
      <c r="AG56" s="127">
        <v>7</v>
      </c>
      <c r="AH56" s="128" t="s">
        <v>106</v>
      </c>
      <c r="AM56" s="129"/>
      <c r="AN56" s="130"/>
      <c r="AO56" s="130"/>
      <c r="AP56" s="126"/>
      <c r="AR56" s="130"/>
      <c r="AS56" s="129"/>
    </row>
    <row r="57" spans="28:45" ht="22.5" customHeight="1">
      <c r="AB57" s="127" t="s">
        <v>100</v>
      </c>
      <c r="AC57" s="127">
        <v>8</v>
      </c>
      <c r="AD57" s="127"/>
      <c r="AE57" s="127">
        <v>0</v>
      </c>
      <c r="AF57" s="97"/>
      <c r="AG57" s="127">
        <v>8</v>
      </c>
      <c r="AH57" s="128" t="s">
        <v>106</v>
      </c>
      <c r="AM57" s="129"/>
      <c r="AN57" s="130"/>
      <c r="AO57" s="130"/>
      <c r="AP57" s="126"/>
      <c r="AR57" s="129"/>
      <c r="AS57" s="129"/>
    </row>
    <row r="58" spans="28:45" ht="22.5" customHeight="1">
      <c r="AB58" s="127" t="s">
        <v>100</v>
      </c>
      <c r="AC58" s="127">
        <v>9</v>
      </c>
      <c r="AD58" s="127"/>
      <c r="AE58" s="127">
        <v>0</v>
      </c>
      <c r="AF58" s="97"/>
      <c r="AG58" s="127">
        <v>9</v>
      </c>
      <c r="AH58" s="128" t="s">
        <v>106</v>
      </c>
      <c r="AM58" s="129"/>
      <c r="AN58" s="130"/>
      <c r="AO58" s="130"/>
      <c r="AP58" s="126"/>
      <c r="AR58" s="130"/>
      <c r="AS58" s="129"/>
    </row>
    <row r="59" spans="28:45" ht="22.5" customHeight="1">
      <c r="AB59" s="127" t="s">
        <v>100</v>
      </c>
      <c r="AC59" s="127">
        <v>10</v>
      </c>
      <c r="AD59" s="127"/>
      <c r="AE59" s="127">
        <v>0</v>
      </c>
      <c r="AF59" s="97"/>
      <c r="AG59" s="127">
        <v>10</v>
      </c>
      <c r="AH59" s="128" t="s">
        <v>106</v>
      </c>
      <c r="AM59" s="129"/>
      <c r="AN59" s="130"/>
      <c r="AO59" s="130"/>
      <c r="AP59" s="126"/>
      <c r="AR59" s="129"/>
      <c r="AS59" s="129"/>
    </row>
    <row r="60" spans="28:45" ht="22.5" customHeight="1">
      <c r="AB60" s="127" t="s">
        <v>100</v>
      </c>
      <c r="AC60" s="127">
        <v>11</v>
      </c>
      <c r="AD60" s="127"/>
      <c r="AE60" s="127">
        <v>0</v>
      </c>
      <c r="AF60" s="97"/>
      <c r="AG60" s="127">
        <v>11</v>
      </c>
      <c r="AH60" s="128" t="s">
        <v>106</v>
      </c>
      <c r="AM60" s="129"/>
      <c r="AN60" s="130"/>
      <c r="AO60" s="130"/>
      <c r="AP60" s="126"/>
      <c r="AR60" s="130"/>
      <c r="AS60" s="129"/>
    </row>
    <row r="61" spans="28:45" ht="22.5" customHeight="1">
      <c r="AB61" s="127" t="s">
        <v>100</v>
      </c>
      <c r="AC61" s="127">
        <v>12</v>
      </c>
      <c r="AD61" s="127"/>
      <c r="AE61" s="127">
        <v>0</v>
      </c>
      <c r="AF61" s="97"/>
      <c r="AG61" s="127">
        <v>12</v>
      </c>
      <c r="AH61" s="128" t="s">
        <v>106</v>
      </c>
      <c r="AM61" s="129"/>
      <c r="AN61" s="130"/>
      <c r="AO61" s="130"/>
      <c r="AP61" s="126"/>
      <c r="AR61" s="129"/>
      <c r="AS61" s="129"/>
    </row>
    <row r="62" spans="28:45" ht="22.5" customHeight="1">
      <c r="AB62" s="127" t="s">
        <v>100</v>
      </c>
      <c r="AC62" s="127">
        <v>13</v>
      </c>
      <c r="AD62" s="127"/>
      <c r="AE62" s="127">
        <v>0</v>
      </c>
      <c r="AF62" s="97"/>
      <c r="AG62" s="127">
        <v>13</v>
      </c>
      <c r="AH62" s="128" t="s">
        <v>106</v>
      </c>
      <c r="AM62" s="129"/>
      <c r="AN62" s="130"/>
      <c r="AO62" s="130"/>
      <c r="AP62" s="126"/>
      <c r="AR62" s="130"/>
      <c r="AS62" s="129"/>
    </row>
    <row r="63" spans="28:45" ht="22.5" customHeight="1">
      <c r="AB63" s="127" t="s">
        <v>100</v>
      </c>
      <c r="AC63" s="127">
        <v>14</v>
      </c>
      <c r="AD63" s="127"/>
      <c r="AE63" s="127">
        <v>0</v>
      </c>
      <c r="AF63" s="97"/>
      <c r="AG63" s="127">
        <v>14</v>
      </c>
      <c r="AH63" s="128" t="s">
        <v>106</v>
      </c>
      <c r="AM63" s="129"/>
      <c r="AN63" s="130"/>
      <c r="AO63" s="130"/>
      <c r="AP63" s="126"/>
      <c r="AR63" s="129"/>
      <c r="AS63" s="129"/>
    </row>
    <row r="64" spans="28:45" ht="22.5" customHeight="1">
      <c r="AB64" s="127" t="s">
        <v>100</v>
      </c>
      <c r="AC64" s="127">
        <v>15</v>
      </c>
      <c r="AD64" s="127"/>
      <c r="AE64" s="127">
        <v>0</v>
      </c>
      <c r="AF64" s="97"/>
      <c r="AG64" s="127">
        <v>15</v>
      </c>
      <c r="AH64" s="128" t="s">
        <v>106</v>
      </c>
      <c r="AM64" s="129"/>
      <c r="AN64" s="130"/>
      <c r="AO64" s="130"/>
      <c r="AP64" s="126"/>
      <c r="AR64" s="130"/>
      <c r="AS64" s="129"/>
    </row>
    <row r="65" spans="28:45" ht="22.5" customHeight="1">
      <c r="AB65" s="127" t="s">
        <v>100</v>
      </c>
      <c r="AC65" s="127">
        <v>16</v>
      </c>
      <c r="AD65" s="127"/>
      <c r="AE65" s="127">
        <v>0</v>
      </c>
      <c r="AF65" s="97"/>
      <c r="AG65" s="127">
        <v>16</v>
      </c>
      <c r="AH65" s="128" t="s">
        <v>106</v>
      </c>
      <c r="AM65" s="129"/>
      <c r="AN65" s="130"/>
      <c r="AO65" s="130"/>
      <c r="AP65" s="126"/>
      <c r="AR65" s="129"/>
      <c r="AS65" s="129"/>
    </row>
    <row r="66" spans="28:45" ht="22.5" customHeight="1">
      <c r="AB66" s="127" t="s">
        <v>100</v>
      </c>
      <c r="AC66" s="127">
        <v>17</v>
      </c>
      <c r="AD66" s="127"/>
      <c r="AE66" s="127">
        <v>0</v>
      </c>
      <c r="AF66" s="97"/>
      <c r="AG66" s="127">
        <v>17</v>
      </c>
      <c r="AH66" s="128" t="s">
        <v>106</v>
      </c>
      <c r="AM66" s="129"/>
      <c r="AN66" s="130"/>
      <c r="AO66" s="130"/>
      <c r="AP66" s="126"/>
      <c r="AR66" s="130"/>
      <c r="AS66" s="129"/>
    </row>
    <row r="67" spans="28:45" ht="22.5" customHeight="1">
      <c r="AB67" s="127" t="s">
        <v>100</v>
      </c>
      <c r="AC67" s="127">
        <v>18</v>
      </c>
      <c r="AD67" s="127"/>
      <c r="AE67" s="127">
        <v>0</v>
      </c>
      <c r="AF67" s="97"/>
      <c r="AG67" s="127">
        <v>18</v>
      </c>
      <c r="AH67" s="128" t="s">
        <v>106</v>
      </c>
      <c r="AM67" s="129"/>
      <c r="AN67" s="130"/>
      <c r="AO67" s="130"/>
      <c r="AP67" s="126"/>
      <c r="AR67" s="129"/>
      <c r="AS67" s="129"/>
    </row>
    <row r="68" spans="28:45" ht="22.5" customHeight="1">
      <c r="AB68" s="127" t="s">
        <v>100</v>
      </c>
      <c r="AC68" s="127">
        <v>19</v>
      </c>
      <c r="AD68" s="127"/>
      <c r="AE68" s="127">
        <v>0</v>
      </c>
      <c r="AF68" s="97"/>
      <c r="AG68" s="127">
        <v>19</v>
      </c>
      <c r="AH68" s="128" t="s">
        <v>106</v>
      </c>
      <c r="AM68" s="129"/>
      <c r="AN68" s="130"/>
      <c r="AO68" s="130"/>
      <c r="AP68" s="126"/>
      <c r="AR68" s="130"/>
      <c r="AS68" s="129"/>
    </row>
    <row r="69" spans="28:45" ht="22.5" customHeight="1">
      <c r="AB69" s="127" t="s">
        <v>100</v>
      </c>
      <c r="AC69" s="127">
        <v>20</v>
      </c>
      <c r="AD69" s="127"/>
      <c r="AE69" s="127">
        <v>0</v>
      </c>
      <c r="AF69" s="97"/>
      <c r="AG69" s="127">
        <v>20</v>
      </c>
      <c r="AH69" s="128" t="s">
        <v>106</v>
      </c>
      <c r="AM69" s="129"/>
      <c r="AN69" s="130"/>
      <c r="AO69" s="130"/>
      <c r="AP69" s="126"/>
      <c r="AR69" s="129"/>
      <c r="AS69" s="129"/>
    </row>
    <row r="70" spans="28:45" ht="22.5" customHeight="1">
      <c r="AB70" s="127" t="s">
        <v>100</v>
      </c>
      <c r="AC70" s="127">
        <v>21</v>
      </c>
      <c r="AD70" s="127"/>
      <c r="AE70" s="127">
        <v>0</v>
      </c>
      <c r="AF70" s="97"/>
      <c r="AG70" s="127">
        <v>21</v>
      </c>
      <c r="AH70" s="128" t="s">
        <v>106</v>
      </c>
      <c r="AM70" s="129"/>
      <c r="AN70" s="130"/>
      <c r="AO70" s="130"/>
      <c r="AP70" s="126"/>
      <c r="AR70" s="130"/>
      <c r="AS70" s="129"/>
    </row>
    <row r="71" spans="28:45" ht="22.5" customHeight="1">
      <c r="AB71" s="127" t="s">
        <v>100</v>
      </c>
      <c r="AC71" s="127">
        <v>22</v>
      </c>
      <c r="AD71" s="127"/>
      <c r="AE71" s="127">
        <v>0</v>
      </c>
      <c r="AF71" s="97"/>
      <c r="AG71" s="127">
        <v>22</v>
      </c>
      <c r="AH71" s="128" t="s">
        <v>106</v>
      </c>
      <c r="AM71" s="129"/>
      <c r="AN71" s="130"/>
      <c r="AO71" s="130"/>
      <c r="AP71" s="126"/>
      <c r="AR71" s="129"/>
      <c r="AS71" s="129"/>
    </row>
    <row r="72" spans="28:45" ht="22.5" customHeight="1">
      <c r="AB72" s="127" t="s">
        <v>100</v>
      </c>
      <c r="AC72" s="127">
        <v>23</v>
      </c>
      <c r="AD72" s="127"/>
      <c r="AE72" s="127">
        <v>0</v>
      </c>
      <c r="AF72" s="97"/>
      <c r="AG72" s="127">
        <v>23</v>
      </c>
      <c r="AH72" s="128" t="s">
        <v>106</v>
      </c>
      <c r="AM72" s="129"/>
      <c r="AN72" s="130"/>
      <c r="AO72" s="130"/>
      <c r="AP72" s="126"/>
      <c r="AR72" s="130"/>
      <c r="AS72" s="129"/>
    </row>
    <row r="73" spans="28:45" ht="22.5" customHeight="1">
      <c r="AB73" s="127" t="s">
        <v>100</v>
      </c>
      <c r="AC73" s="127">
        <v>24</v>
      </c>
      <c r="AD73" s="127"/>
      <c r="AE73" s="127">
        <v>0</v>
      </c>
      <c r="AF73" s="97"/>
      <c r="AG73" s="127">
        <v>24</v>
      </c>
      <c r="AH73" s="128" t="s">
        <v>106</v>
      </c>
      <c r="AM73" s="129"/>
      <c r="AN73" s="130"/>
      <c r="AO73" s="130"/>
      <c r="AP73" s="126"/>
      <c r="AR73" s="129"/>
      <c r="AS73" s="129"/>
    </row>
    <row r="74" spans="28:45" ht="22.5" customHeight="1">
      <c r="AB74" s="127" t="s">
        <v>100</v>
      </c>
      <c r="AC74" s="127">
        <v>25</v>
      </c>
      <c r="AD74" s="127"/>
      <c r="AE74" s="127">
        <v>0</v>
      </c>
      <c r="AF74" s="97"/>
      <c r="AG74" s="127">
        <v>25</v>
      </c>
      <c r="AH74" s="128" t="s">
        <v>106</v>
      </c>
      <c r="AM74" s="129"/>
      <c r="AN74" s="130"/>
      <c r="AO74" s="130"/>
      <c r="AP74" s="126"/>
      <c r="AR74" s="130"/>
      <c r="AS74" s="129"/>
    </row>
    <row r="75" spans="28:45" ht="22.5" customHeight="1">
      <c r="AB75" s="127" t="s">
        <v>100</v>
      </c>
      <c r="AC75" s="127">
        <v>26</v>
      </c>
      <c r="AD75" s="127"/>
      <c r="AE75" s="127">
        <v>0</v>
      </c>
      <c r="AF75" s="97"/>
      <c r="AG75" s="127">
        <v>26</v>
      </c>
      <c r="AH75" s="128" t="s">
        <v>106</v>
      </c>
      <c r="AM75" s="129"/>
      <c r="AN75" s="130"/>
      <c r="AO75" s="130"/>
      <c r="AP75" s="126"/>
      <c r="AR75" s="129"/>
      <c r="AS75" s="129"/>
    </row>
    <row r="76" spans="28:45" ht="22.5" customHeight="1">
      <c r="AB76" s="127" t="s">
        <v>100</v>
      </c>
      <c r="AC76" s="127">
        <v>27</v>
      </c>
      <c r="AD76" s="127"/>
      <c r="AE76" s="127">
        <v>0</v>
      </c>
      <c r="AF76" s="97"/>
      <c r="AG76" s="127">
        <v>27</v>
      </c>
      <c r="AH76" s="128" t="s">
        <v>106</v>
      </c>
      <c r="AM76" s="129"/>
      <c r="AN76" s="130"/>
      <c r="AO76" s="130"/>
      <c r="AP76" s="126"/>
      <c r="AR76" s="130"/>
      <c r="AS76" s="129"/>
    </row>
    <row r="77" spans="28:45" ht="22.5" customHeight="1">
      <c r="AB77" s="127" t="s">
        <v>100</v>
      </c>
      <c r="AC77" s="127">
        <v>28</v>
      </c>
      <c r="AD77" s="127"/>
      <c r="AE77" s="127">
        <v>0</v>
      </c>
      <c r="AF77" s="97"/>
      <c r="AG77" s="127">
        <v>28</v>
      </c>
      <c r="AH77" s="128" t="s">
        <v>106</v>
      </c>
      <c r="AM77" s="129"/>
      <c r="AN77" s="130"/>
      <c r="AO77" s="130"/>
      <c r="AP77" s="126"/>
      <c r="AR77" s="129"/>
      <c r="AS77" s="129"/>
    </row>
    <row r="78" spans="28:45" ht="22.5" customHeight="1">
      <c r="AB78" s="127" t="s">
        <v>100</v>
      </c>
      <c r="AC78" s="127">
        <v>29</v>
      </c>
      <c r="AD78" s="127"/>
      <c r="AE78" s="127">
        <v>0</v>
      </c>
      <c r="AF78" s="97"/>
      <c r="AG78" s="127">
        <v>29</v>
      </c>
      <c r="AH78" s="128" t="s">
        <v>106</v>
      </c>
      <c r="AM78" s="129"/>
      <c r="AN78" s="130"/>
      <c r="AO78" s="130"/>
      <c r="AP78" s="126"/>
      <c r="AR78" s="130"/>
      <c r="AS78" s="129"/>
    </row>
    <row r="79" spans="28:45" ht="22.5" customHeight="1">
      <c r="AB79" s="127" t="s">
        <v>100</v>
      </c>
      <c r="AC79" s="127">
        <v>30</v>
      </c>
      <c r="AD79" s="127"/>
      <c r="AE79" s="127">
        <v>0</v>
      </c>
      <c r="AF79" s="97"/>
      <c r="AG79" s="127">
        <v>30</v>
      </c>
      <c r="AH79" s="128" t="s">
        <v>106</v>
      </c>
      <c r="AM79" s="129"/>
      <c r="AN79" s="130"/>
      <c r="AO79" s="130"/>
      <c r="AP79" s="126"/>
      <c r="AR79" s="129"/>
      <c r="AS79" s="129"/>
    </row>
    <row r="80" spans="28:45" ht="22.5" customHeight="1">
      <c r="AB80" s="127" t="s">
        <v>100</v>
      </c>
      <c r="AC80" s="127">
        <v>31</v>
      </c>
      <c r="AD80" s="127"/>
      <c r="AE80" s="127">
        <v>0</v>
      </c>
      <c r="AF80" s="97"/>
      <c r="AG80" s="127">
        <v>31</v>
      </c>
      <c r="AH80" s="128" t="s">
        <v>106</v>
      </c>
      <c r="AM80" s="129"/>
      <c r="AN80" s="130"/>
      <c r="AO80" s="130"/>
      <c r="AP80" s="126"/>
      <c r="AR80" s="130"/>
      <c r="AS80" s="129"/>
    </row>
    <row r="81" spans="28:45" ht="22.5" customHeight="1">
      <c r="AB81" s="127" t="s">
        <v>100</v>
      </c>
      <c r="AC81" s="127">
        <v>32</v>
      </c>
      <c r="AD81" s="127"/>
      <c r="AE81" s="127">
        <v>0</v>
      </c>
      <c r="AF81" s="97"/>
      <c r="AG81" s="127">
        <v>32</v>
      </c>
      <c r="AH81" s="128" t="s">
        <v>106</v>
      </c>
      <c r="AM81" s="129"/>
      <c r="AN81" s="130"/>
      <c r="AO81" s="130"/>
      <c r="AP81" s="126"/>
      <c r="AR81" s="129"/>
      <c r="AS81" s="129"/>
    </row>
    <row r="82" spans="28:45" ht="22.5" customHeight="1">
      <c r="AB82" s="127" t="s">
        <v>100</v>
      </c>
      <c r="AC82" s="127">
        <v>33</v>
      </c>
      <c r="AD82" s="127"/>
      <c r="AE82" s="127">
        <v>0</v>
      </c>
      <c r="AF82" s="97"/>
      <c r="AG82" s="127">
        <v>33</v>
      </c>
      <c r="AH82" s="128" t="s">
        <v>106</v>
      </c>
      <c r="AM82" s="129"/>
      <c r="AN82" s="130"/>
      <c r="AO82" s="130"/>
      <c r="AP82" s="126"/>
      <c r="AR82" s="130"/>
      <c r="AS82" s="129"/>
    </row>
    <row r="83" spans="28:45" ht="22.5" customHeight="1">
      <c r="AB83" s="127" t="s">
        <v>100</v>
      </c>
      <c r="AC83" s="127">
        <v>34</v>
      </c>
      <c r="AD83" s="127"/>
      <c r="AE83" s="127">
        <v>0</v>
      </c>
      <c r="AF83" s="97"/>
      <c r="AG83" s="127">
        <v>34</v>
      </c>
      <c r="AH83" s="128" t="s">
        <v>106</v>
      </c>
      <c r="AM83" s="129"/>
      <c r="AN83" s="130"/>
      <c r="AO83" s="130"/>
      <c r="AP83" s="126"/>
      <c r="AR83" s="129"/>
      <c r="AS83" s="129"/>
    </row>
    <row r="84" spans="28:45" ht="22.5" customHeight="1">
      <c r="AB84" s="127" t="s">
        <v>100</v>
      </c>
      <c r="AC84" s="127">
        <v>35</v>
      </c>
      <c r="AD84" s="127"/>
      <c r="AE84" s="127">
        <v>0</v>
      </c>
      <c r="AF84" s="97"/>
      <c r="AG84" s="127">
        <v>35</v>
      </c>
      <c r="AH84" s="128" t="s">
        <v>106</v>
      </c>
      <c r="AM84" s="129"/>
      <c r="AN84" s="130"/>
      <c r="AO84" s="130"/>
      <c r="AP84" s="126"/>
      <c r="AR84" s="130"/>
      <c r="AS84" s="129"/>
    </row>
    <row r="85" spans="28:45" ht="22.5" customHeight="1">
      <c r="AB85" s="127" t="s">
        <v>100</v>
      </c>
      <c r="AC85" s="127">
        <v>36</v>
      </c>
      <c r="AD85" s="127"/>
      <c r="AE85" s="127">
        <v>0</v>
      </c>
      <c r="AF85" s="97"/>
      <c r="AG85" s="127">
        <v>36</v>
      </c>
      <c r="AH85" s="128" t="s">
        <v>106</v>
      </c>
      <c r="AM85" s="129"/>
      <c r="AN85" s="130"/>
      <c r="AO85" s="130"/>
      <c r="AP85" s="126"/>
      <c r="AR85" s="129"/>
      <c r="AS85" s="129"/>
    </row>
    <row r="86" spans="28:45" ht="22.5" customHeight="1">
      <c r="AB86" s="127" t="s">
        <v>100</v>
      </c>
      <c r="AC86" s="127">
        <v>37</v>
      </c>
      <c r="AD86" s="127"/>
      <c r="AE86" s="127">
        <v>0</v>
      </c>
      <c r="AF86" s="97"/>
      <c r="AG86" s="127">
        <v>37</v>
      </c>
      <c r="AH86" s="128" t="s">
        <v>106</v>
      </c>
      <c r="AM86" s="129"/>
      <c r="AN86" s="130"/>
      <c r="AO86" s="130"/>
      <c r="AP86" s="126"/>
      <c r="AR86" s="130"/>
      <c r="AS86" s="129"/>
    </row>
    <row r="87" spans="28:45" ht="22.5" customHeight="1">
      <c r="AB87" s="127" t="s">
        <v>100</v>
      </c>
      <c r="AC87" s="127">
        <v>38</v>
      </c>
      <c r="AD87" s="127"/>
      <c r="AE87" s="127">
        <v>0</v>
      </c>
      <c r="AF87" s="97"/>
      <c r="AG87" s="127">
        <v>38</v>
      </c>
      <c r="AH87" s="128" t="s">
        <v>106</v>
      </c>
      <c r="AM87" s="129"/>
      <c r="AN87" s="130"/>
      <c r="AO87" s="130"/>
      <c r="AP87" s="126"/>
      <c r="AR87" s="129"/>
      <c r="AS87" s="129"/>
    </row>
    <row r="88" spans="28:45" ht="22.5" customHeight="1">
      <c r="AB88" s="127" t="s">
        <v>100</v>
      </c>
      <c r="AC88" s="127">
        <v>39</v>
      </c>
      <c r="AD88" s="127"/>
      <c r="AE88" s="127">
        <v>0</v>
      </c>
      <c r="AF88" s="97"/>
      <c r="AG88" s="127">
        <v>39</v>
      </c>
      <c r="AH88" s="128" t="s">
        <v>106</v>
      </c>
      <c r="AM88" s="129"/>
      <c r="AN88" s="130"/>
      <c r="AO88" s="130"/>
      <c r="AP88" s="126"/>
      <c r="AR88" s="130"/>
      <c r="AS88" s="129"/>
    </row>
    <row r="89" spans="28:45" ht="22.5" customHeight="1">
      <c r="AB89" s="127" t="s">
        <v>100</v>
      </c>
      <c r="AC89" s="127">
        <v>40</v>
      </c>
      <c r="AD89" s="127"/>
      <c r="AE89" s="127">
        <v>0</v>
      </c>
      <c r="AF89" s="97"/>
      <c r="AG89" s="127">
        <v>40</v>
      </c>
      <c r="AH89" s="128" t="s">
        <v>106</v>
      </c>
      <c r="AM89" s="129"/>
      <c r="AN89" s="130"/>
      <c r="AO89" s="130"/>
      <c r="AP89" s="126"/>
      <c r="AR89" s="129"/>
      <c r="AS89" s="129"/>
    </row>
    <row r="90" spans="28:45" ht="22.5" customHeight="1">
      <c r="AB90" s="127" t="s">
        <v>100</v>
      </c>
      <c r="AC90" s="127">
        <v>41</v>
      </c>
      <c r="AD90" s="127"/>
      <c r="AE90" s="127">
        <v>0</v>
      </c>
      <c r="AF90" s="97"/>
      <c r="AG90" s="127">
        <v>41</v>
      </c>
      <c r="AH90" s="128" t="s">
        <v>106</v>
      </c>
      <c r="AM90" s="129"/>
      <c r="AN90" s="130"/>
      <c r="AO90" s="130"/>
      <c r="AP90" s="126"/>
      <c r="AR90" s="130"/>
      <c r="AS90" s="129"/>
    </row>
    <row r="91" spans="28:45" ht="22.5" customHeight="1">
      <c r="AB91" s="127" t="s">
        <v>100</v>
      </c>
      <c r="AC91" s="127">
        <v>42</v>
      </c>
      <c r="AD91" s="127"/>
      <c r="AE91" s="127">
        <v>0</v>
      </c>
      <c r="AF91" s="97"/>
      <c r="AG91" s="127">
        <v>42</v>
      </c>
      <c r="AH91" s="128" t="s">
        <v>106</v>
      </c>
      <c r="AM91" s="129"/>
      <c r="AN91" s="130"/>
      <c r="AO91" s="130"/>
      <c r="AP91" s="126"/>
      <c r="AR91" s="129"/>
      <c r="AS91" s="129"/>
    </row>
    <row r="92" spans="28:45" ht="22.5" customHeight="1">
      <c r="AB92" s="127" t="s">
        <v>100</v>
      </c>
      <c r="AC92" s="127">
        <v>43</v>
      </c>
      <c r="AD92" s="127"/>
      <c r="AE92" s="127">
        <v>0</v>
      </c>
      <c r="AF92" s="97"/>
      <c r="AG92" s="127">
        <v>43</v>
      </c>
      <c r="AH92" s="128" t="s">
        <v>106</v>
      </c>
      <c r="AM92" s="129"/>
      <c r="AN92" s="130"/>
      <c r="AO92" s="130"/>
      <c r="AP92" s="126"/>
      <c r="AR92" s="130"/>
      <c r="AS92" s="129"/>
    </row>
    <row r="93" spans="28:45" ht="22.5" customHeight="1">
      <c r="AB93" s="127" t="s">
        <v>100</v>
      </c>
      <c r="AC93" s="127">
        <v>44</v>
      </c>
      <c r="AD93" s="127"/>
      <c r="AE93" s="127">
        <v>0</v>
      </c>
      <c r="AF93" s="97"/>
      <c r="AG93" s="127">
        <v>44</v>
      </c>
      <c r="AH93" s="128" t="s">
        <v>106</v>
      </c>
      <c r="AM93" s="129"/>
      <c r="AN93" s="130"/>
      <c r="AO93" s="130"/>
      <c r="AP93" s="126"/>
      <c r="AR93" s="129"/>
      <c r="AS93" s="129"/>
    </row>
    <row r="94" spans="28:45" ht="22.5" customHeight="1">
      <c r="AB94" s="127" t="s">
        <v>100</v>
      </c>
      <c r="AC94" s="127">
        <v>45</v>
      </c>
      <c r="AD94" s="127"/>
      <c r="AE94" s="127">
        <v>0</v>
      </c>
      <c r="AF94" s="97"/>
      <c r="AG94" s="127">
        <v>45</v>
      </c>
      <c r="AH94" s="128" t="s">
        <v>106</v>
      </c>
      <c r="AM94" s="129"/>
      <c r="AN94" s="130"/>
      <c r="AO94" s="130"/>
      <c r="AP94" s="126"/>
      <c r="AR94" s="130"/>
      <c r="AS94" s="129"/>
    </row>
    <row r="95" spans="28:45" ht="22.5" customHeight="1">
      <c r="AB95" s="127" t="s">
        <v>100</v>
      </c>
      <c r="AC95" s="127">
        <v>46</v>
      </c>
      <c r="AD95" s="127"/>
      <c r="AE95" s="127">
        <v>0</v>
      </c>
      <c r="AF95" s="97"/>
      <c r="AG95" s="127">
        <v>46</v>
      </c>
      <c r="AH95" s="128" t="s">
        <v>106</v>
      </c>
      <c r="AM95" s="129"/>
      <c r="AN95" s="130"/>
      <c r="AO95" s="130"/>
      <c r="AP95" s="126"/>
      <c r="AR95" s="129"/>
      <c r="AS95" s="129"/>
    </row>
    <row r="96" spans="28:45" ht="22.5" customHeight="1">
      <c r="AB96" s="127" t="s">
        <v>100</v>
      </c>
      <c r="AC96" s="127">
        <v>47</v>
      </c>
      <c r="AD96" s="127"/>
      <c r="AE96" s="127">
        <v>0</v>
      </c>
      <c r="AF96" s="97"/>
      <c r="AG96" s="127">
        <v>47</v>
      </c>
      <c r="AH96" s="128" t="s">
        <v>106</v>
      </c>
      <c r="AM96" s="129"/>
      <c r="AN96" s="130"/>
      <c r="AO96" s="130"/>
      <c r="AP96" s="126"/>
      <c r="AR96" s="130"/>
      <c r="AS96" s="129"/>
    </row>
    <row r="97" spans="28:45" ht="22.5" customHeight="1">
      <c r="AB97" s="127" t="s">
        <v>100</v>
      </c>
      <c r="AC97" s="127">
        <v>48</v>
      </c>
      <c r="AD97" s="127"/>
      <c r="AE97" s="127">
        <v>0</v>
      </c>
      <c r="AF97" s="97"/>
      <c r="AG97" s="127">
        <v>48</v>
      </c>
      <c r="AH97" s="128" t="s">
        <v>106</v>
      </c>
      <c r="AM97" s="129"/>
      <c r="AN97" s="130"/>
      <c r="AO97" s="130"/>
      <c r="AP97" s="126"/>
      <c r="AR97" s="129"/>
      <c r="AS97" s="129"/>
    </row>
    <row r="98" spans="28:45" ht="22.5" customHeight="1">
      <c r="AB98" s="127" t="s">
        <v>100</v>
      </c>
      <c r="AC98" s="127">
        <v>49</v>
      </c>
      <c r="AD98" s="127"/>
      <c r="AE98" s="127">
        <v>0</v>
      </c>
      <c r="AF98" s="97"/>
      <c r="AG98" s="127">
        <v>49</v>
      </c>
      <c r="AH98" s="128" t="s">
        <v>106</v>
      </c>
      <c r="AM98" s="129"/>
      <c r="AN98" s="130"/>
      <c r="AO98" s="130"/>
      <c r="AP98" s="126"/>
      <c r="AR98" s="130"/>
      <c r="AS98" s="129"/>
    </row>
    <row r="99" spans="28:45" ht="22.5" customHeight="1">
      <c r="AB99" s="127" t="s">
        <v>100</v>
      </c>
      <c r="AC99" s="127">
        <v>50</v>
      </c>
      <c r="AD99" s="127"/>
      <c r="AE99" s="127">
        <v>0</v>
      </c>
      <c r="AF99" s="97"/>
      <c r="AG99" s="127">
        <v>50</v>
      </c>
      <c r="AH99" s="128" t="s">
        <v>106</v>
      </c>
      <c r="AM99" s="129"/>
      <c r="AN99" s="130"/>
      <c r="AO99" s="130"/>
      <c r="AP99" s="126"/>
      <c r="AR99" s="129"/>
      <c r="AS99" s="129"/>
    </row>
    <row r="100" spans="28:45" ht="22.5" customHeight="1">
      <c r="AB100" s="127" t="s">
        <v>100</v>
      </c>
      <c r="AC100" s="127">
        <v>51</v>
      </c>
      <c r="AD100" s="127"/>
      <c r="AE100" s="127">
        <v>0</v>
      </c>
      <c r="AF100" s="97"/>
      <c r="AG100" s="127">
        <v>51</v>
      </c>
      <c r="AH100" s="128" t="s">
        <v>106</v>
      </c>
      <c r="AM100" s="129"/>
      <c r="AN100" s="130"/>
      <c r="AO100" s="130"/>
      <c r="AP100" s="126"/>
      <c r="AR100" s="130"/>
      <c r="AS100" s="129"/>
    </row>
    <row r="101" spans="28:45" ht="22.5" customHeight="1">
      <c r="AB101" s="127" t="s">
        <v>100</v>
      </c>
      <c r="AC101" s="127">
        <v>52</v>
      </c>
      <c r="AD101" s="127"/>
      <c r="AE101" s="127">
        <v>0</v>
      </c>
      <c r="AF101" s="97"/>
      <c r="AG101" s="127">
        <v>52</v>
      </c>
      <c r="AH101" s="128" t="s">
        <v>106</v>
      </c>
      <c r="AM101" s="129"/>
      <c r="AN101" s="130"/>
      <c r="AO101" s="130"/>
      <c r="AP101" s="126"/>
      <c r="AR101" s="129"/>
      <c r="AS101" s="129"/>
    </row>
    <row r="102" spans="28:45" ht="22.5" customHeight="1">
      <c r="AB102" s="127" t="s">
        <v>100</v>
      </c>
      <c r="AC102" s="127">
        <v>53</v>
      </c>
      <c r="AD102" s="127"/>
      <c r="AE102" s="127">
        <v>0</v>
      </c>
      <c r="AF102" s="97"/>
      <c r="AG102" s="127">
        <v>53</v>
      </c>
      <c r="AH102" s="128" t="s">
        <v>106</v>
      </c>
      <c r="AM102" s="129"/>
      <c r="AN102" s="130"/>
      <c r="AO102" s="130"/>
      <c r="AP102" s="126"/>
      <c r="AR102" s="130"/>
      <c r="AS102" s="129"/>
    </row>
    <row r="103" spans="28:45" ht="22.5" customHeight="1">
      <c r="AB103" s="127" t="s">
        <v>100</v>
      </c>
      <c r="AC103" s="127">
        <v>54</v>
      </c>
      <c r="AD103" s="127"/>
      <c r="AE103" s="127">
        <v>0</v>
      </c>
      <c r="AF103" s="97"/>
      <c r="AG103" s="127">
        <v>54</v>
      </c>
      <c r="AH103" s="128" t="s">
        <v>106</v>
      </c>
      <c r="AM103" s="129"/>
      <c r="AN103" s="130"/>
      <c r="AO103" s="130"/>
      <c r="AP103" s="126"/>
      <c r="AR103" s="129"/>
      <c r="AS103" s="129"/>
    </row>
    <row r="104" spans="28:45" ht="22.5" customHeight="1">
      <c r="AB104" s="127" t="s">
        <v>100</v>
      </c>
      <c r="AC104" s="127">
        <v>55</v>
      </c>
      <c r="AD104" s="127"/>
      <c r="AE104" s="127">
        <v>0</v>
      </c>
      <c r="AF104" s="97"/>
      <c r="AG104" s="127">
        <v>55</v>
      </c>
      <c r="AH104" s="128" t="s">
        <v>106</v>
      </c>
      <c r="AM104" s="129"/>
      <c r="AN104" s="130"/>
      <c r="AO104" s="130"/>
      <c r="AP104" s="126"/>
      <c r="AR104" s="130"/>
      <c r="AS104" s="129"/>
    </row>
    <row r="105" spans="28:45" ht="22.5" customHeight="1">
      <c r="AB105" s="127" t="s">
        <v>100</v>
      </c>
      <c r="AC105" s="127">
        <v>56</v>
      </c>
      <c r="AD105" s="127"/>
      <c r="AE105" s="127">
        <v>0</v>
      </c>
      <c r="AF105" s="97"/>
      <c r="AG105" s="127">
        <v>56</v>
      </c>
      <c r="AH105" s="128" t="s">
        <v>106</v>
      </c>
      <c r="AM105" s="129"/>
      <c r="AN105" s="130"/>
      <c r="AO105" s="130"/>
      <c r="AP105" s="126"/>
      <c r="AR105" s="129"/>
      <c r="AS105" s="129"/>
    </row>
    <row r="106" spans="28:45" ht="22.5" customHeight="1">
      <c r="AB106" s="127" t="s">
        <v>100</v>
      </c>
      <c r="AC106" s="127">
        <v>57</v>
      </c>
      <c r="AD106" s="127"/>
      <c r="AE106" s="127">
        <v>0</v>
      </c>
      <c r="AF106" s="97"/>
      <c r="AG106" s="127">
        <v>57</v>
      </c>
      <c r="AH106" s="128" t="s">
        <v>106</v>
      </c>
      <c r="AM106" s="129"/>
      <c r="AN106" s="130"/>
      <c r="AO106" s="130"/>
      <c r="AP106" s="126"/>
      <c r="AR106" s="130"/>
      <c r="AS106" s="129"/>
    </row>
    <row r="107" spans="28:45" ht="22.5" customHeight="1">
      <c r="AB107" s="127" t="s">
        <v>100</v>
      </c>
      <c r="AC107" s="127">
        <v>58</v>
      </c>
      <c r="AD107" s="127"/>
      <c r="AE107" s="127">
        <v>0</v>
      </c>
      <c r="AF107" s="97"/>
      <c r="AG107" s="127">
        <v>58</v>
      </c>
      <c r="AH107" s="128" t="s">
        <v>106</v>
      </c>
      <c r="AM107" s="129"/>
      <c r="AN107" s="130"/>
      <c r="AO107" s="130"/>
      <c r="AP107" s="126"/>
      <c r="AR107" s="129"/>
      <c r="AS107" s="129"/>
    </row>
    <row r="108" spans="28:45" ht="22.5" customHeight="1">
      <c r="AB108" s="127" t="s">
        <v>100</v>
      </c>
      <c r="AC108" s="127">
        <v>59</v>
      </c>
      <c r="AD108" s="127"/>
      <c r="AE108" s="127">
        <v>0</v>
      </c>
      <c r="AF108" s="97"/>
      <c r="AG108" s="127">
        <v>59</v>
      </c>
      <c r="AH108" s="128" t="s">
        <v>106</v>
      </c>
      <c r="AM108" s="129"/>
      <c r="AN108" s="130"/>
      <c r="AO108" s="130"/>
      <c r="AP108" s="126"/>
      <c r="AR108" s="130"/>
      <c r="AS108" s="129"/>
    </row>
    <row r="109" spans="28:45" ht="22.5" customHeight="1">
      <c r="AB109" s="127" t="s">
        <v>101</v>
      </c>
      <c r="AC109" s="127">
        <v>60</v>
      </c>
      <c r="AD109" s="127"/>
      <c r="AE109" s="127">
        <v>0.02</v>
      </c>
      <c r="AF109" s="97"/>
      <c r="AG109" s="127">
        <v>60</v>
      </c>
      <c r="AH109" s="127" t="s">
        <v>101</v>
      </c>
      <c r="AM109" s="129"/>
      <c r="AN109" s="130"/>
      <c r="AO109" s="129"/>
      <c r="AP109" s="126"/>
      <c r="AR109" s="130"/>
      <c r="AS109" s="129"/>
    </row>
    <row r="110" spans="28:45" ht="22.5" customHeight="1">
      <c r="AB110" s="127" t="s">
        <v>101</v>
      </c>
      <c r="AC110" s="127">
        <v>61</v>
      </c>
      <c r="AD110" s="127"/>
      <c r="AE110" s="127">
        <v>0.02</v>
      </c>
      <c r="AF110" s="97"/>
      <c r="AG110" s="127">
        <v>61</v>
      </c>
      <c r="AH110" s="127" t="s">
        <v>101</v>
      </c>
      <c r="AM110" s="129"/>
      <c r="AN110" s="130"/>
      <c r="AO110" s="129"/>
      <c r="AP110" s="126"/>
      <c r="AR110" s="130"/>
      <c r="AS110" s="129"/>
    </row>
    <row r="111" spans="28:45" ht="22.5" customHeight="1">
      <c r="AB111" s="127" t="s">
        <v>101</v>
      </c>
      <c r="AC111" s="127">
        <v>62</v>
      </c>
      <c r="AD111" s="127"/>
      <c r="AE111" s="127">
        <v>0.02</v>
      </c>
      <c r="AF111" s="97"/>
      <c r="AG111" s="127">
        <v>62</v>
      </c>
      <c r="AH111" s="127" t="s">
        <v>101</v>
      </c>
      <c r="AM111" s="129"/>
      <c r="AN111" s="130"/>
      <c r="AO111" s="129"/>
      <c r="AP111" s="126"/>
      <c r="AR111" s="130"/>
      <c r="AS111" s="129"/>
    </row>
    <row r="112" spans="28:45" ht="22.5" customHeight="1">
      <c r="AB112" s="127" t="s">
        <v>101</v>
      </c>
      <c r="AC112" s="127">
        <v>63</v>
      </c>
      <c r="AD112" s="127"/>
      <c r="AE112" s="127">
        <v>0.02</v>
      </c>
      <c r="AF112" s="97"/>
      <c r="AG112" s="127">
        <v>63</v>
      </c>
      <c r="AH112" s="127" t="s">
        <v>101</v>
      </c>
      <c r="AM112" s="129"/>
      <c r="AN112" s="130"/>
      <c r="AO112" s="129"/>
      <c r="AP112" s="126"/>
      <c r="AR112" s="130"/>
      <c r="AS112" s="129"/>
    </row>
    <row r="113" spans="28:45" ht="22.5" customHeight="1">
      <c r="AB113" s="127" t="s">
        <v>101</v>
      </c>
      <c r="AC113" s="127">
        <v>64</v>
      </c>
      <c r="AD113" s="127"/>
      <c r="AE113" s="127">
        <v>0.02</v>
      </c>
      <c r="AF113" s="97"/>
      <c r="AG113" s="127">
        <v>64</v>
      </c>
      <c r="AH113" s="127" t="s">
        <v>101</v>
      </c>
      <c r="AM113" s="129"/>
      <c r="AN113" s="130"/>
      <c r="AO113" s="129"/>
      <c r="AP113" s="126"/>
      <c r="AR113" s="130"/>
      <c r="AS113" s="129"/>
    </row>
    <row r="114" spans="28:45" ht="22.5" customHeight="1">
      <c r="AB114" s="127" t="s">
        <v>101</v>
      </c>
      <c r="AC114" s="127">
        <v>65</v>
      </c>
      <c r="AD114" s="127"/>
      <c r="AE114" s="127">
        <v>0.11</v>
      </c>
      <c r="AF114" s="97"/>
      <c r="AG114" s="127">
        <v>65</v>
      </c>
      <c r="AH114" s="127" t="s">
        <v>101</v>
      </c>
      <c r="AM114" s="129"/>
      <c r="AN114" s="130"/>
      <c r="AO114" s="129"/>
      <c r="AP114" s="126"/>
      <c r="AR114" s="130"/>
      <c r="AS114" s="129"/>
    </row>
    <row r="115" spans="28:45" ht="22.5" customHeight="1">
      <c r="AB115" s="127" t="s">
        <v>101</v>
      </c>
      <c r="AC115" s="127">
        <v>66</v>
      </c>
      <c r="AD115" s="127"/>
      <c r="AE115" s="127">
        <v>0.11</v>
      </c>
      <c r="AF115" s="97"/>
      <c r="AG115" s="127">
        <v>66</v>
      </c>
      <c r="AH115" s="127" t="s">
        <v>101</v>
      </c>
      <c r="AM115" s="129"/>
      <c r="AN115" s="130"/>
      <c r="AO115" s="129"/>
      <c r="AP115" s="126"/>
      <c r="AR115" s="130"/>
      <c r="AS115" s="129"/>
    </row>
    <row r="116" spans="28:45" ht="22.5" customHeight="1">
      <c r="AB116" s="127" t="s">
        <v>101</v>
      </c>
      <c r="AC116" s="127">
        <v>67</v>
      </c>
      <c r="AD116" s="127"/>
      <c r="AE116" s="127">
        <v>0.11</v>
      </c>
      <c r="AF116" s="97"/>
      <c r="AG116" s="127">
        <v>67</v>
      </c>
      <c r="AH116" s="127" t="s">
        <v>101</v>
      </c>
      <c r="AM116" s="129"/>
      <c r="AN116" s="130"/>
      <c r="AO116" s="129"/>
      <c r="AP116" s="126"/>
      <c r="AR116" s="130"/>
      <c r="AS116" s="129"/>
    </row>
    <row r="117" spans="28:45" ht="22.5" customHeight="1">
      <c r="AB117" s="127" t="s">
        <v>101</v>
      </c>
      <c r="AC117" s="127">
        <v>68</v>
      </c>
      <c r="AD117" s="127"/>
      <c r="AE117" s="127">
        <v>0.11</v>
      </c>
      <c r="AF117" s="97"/>
      <c r="AG117" s="127">
        <v>68</v>
      </c>
      <c r="AH117" s="127" t="s">
        <v>101</v>
      </c>
      <c r="AM117" s="129"/>
      <c r="AN117" s="130"/>
      <c r="AO117" s="129"/>
      <c r="AP117" s="126"/>
      <c r="AR117" s="130"/>
      <c r="AS117" s="129"/>
    </row>
    <row r="118" spans="28:45" ht="22.5" customHeight="1">
      <c r="AB118" s="127" t="s">
        <v>101</v>
      </c>
      <c r="AC118" s="127">
        <v>69</v>
      </c>
      <c r="AD118" s="127"/>
      <c r="AE118" s="127">
        <v>0.11</v>
      </c>
      <c r="AF118" s="97"/>
      <c r="AG118" s="127">
        <v>69</v>
      </c>
      <c r="AH118" s="127" t="s">
        <v>101</v>
      </c>
      <c r="AM118" s="129"/>
      <c r="AN118" s="130"/>
      <c r="AO118" s="129"/>
      <c r="AP118" s="126"/>
      <c r="AR118" s="130"/>
      <c r="AS118" s="129"/>
    </row>
    <row r="119" spans="28:45" ht="22.5" customHeight="1">
      <c r="AB119" s="127" t="s">
        <v>81</v>
      </c>
      <c r="AC119" s="127">
        <v>70</v>
      </c>
      <c r="AD119" s="127"/>
      <c r="AE119" s="127">
        <v>0.31</v>
      </c>
      <c r="AF119" s="97"/>
      <c r="AG119" s="127">
        <v>70</v>
      </c>
      <c r="AH119" s="127" t="s">
        <v>81</v>
      </c>
      <c r="AM119" s="131"/>
      <c r="AN119" s="130"/>
      <c r="AO119" s="129"/>
      <c r="AP119" s="126"/>
      <c r="AR119" s="130"/>
      <c r="AS119" s="131"/>
    </row>
    <row r="120" spans="28:45" ht="22.5" customHeight="1">
      <c r="AB120" s="127" t="s">
        <v>81</v>
      </c>
      <c r="AC120" s="127">
        <v>71</v>
      </c>
      <c r="AD120" s="127"/>
      <c r="AE120" s="127">
        <v>0.31</v>
      </c>
      <c r="AF120" s="97"/>
      <c r="AG120" s="127">
        <v>71</v>
      </c>
      <c r="AH120" s="127" t="s">
        <v>81</v>
      </c>
      <c r="AM120" s="131"/>
      <c r="AN120" s="130"/>
      <c r="AO120" s="129"/>
      <c r="AP120" s="126"/>
      <c r="AR120" s="130"/>
      <c r="AS120" s="131"/>
    </row>
    <row r="121" spans="28:45" ht="22.5" customHeight="1">
      <c r="AB121" s="127" t="s">
        <v>81</v>
      </c>
      <c r="AC121" s="127">
        <v>72</v>
      </c>
      <c r="AD121" s="127"/>
      <c r="AE121" s="127">
        <v>0.31</v>
      </c>
      <c r="AF121" s="97"/>
      <c r="AG121" s="127">
        <v>72</v>
      </c>
      <c r="AH121" s="127" t="s">
        <v>81</v>
      </c>
      <c r="AM121" s="131"/>
      <c r="AN121" s="130"/>
      <c r="AO121" s="129"/>
      <c r="AP121" s="126"/>
      <c r="AR121" s="130"/>
      <c r="AS121" s="131"/>
    </row>
    <row r="122" spans="28:45" ht="22.5" customHeight="1">
      <c r="AB122" s="127" t="s">
        <v>81</v>
      </c>
      <c r="AC122" s="127">
        <v>73</v>
      </c>
      <c r="AD122" s="127"/>
      <c r="AE122" s="127">
        <v>0.31</v>
      </c>
      <c r="AF122" s="97"/>
      <c r="AG122" s="127">
        <v>73</v>
      </c>
      <c r="AH122" s="127" t="s">
        <v>81</v>
      </c>
      <c r="AM122" s="131"/>
      <c r="AN122" s="130"/>
      <c r="AO122" s="129"/>
      <c r="AP122" s="126"/>
      <c r="AR122" s="130"/>
      <c r="AS122" s="131"/>
    </row>
    <row r="123" spans="28:45" ht="22.5" customHeight="1">
      <c r="AB123" s="127" t="s">
        <v>81</v>
      </c>
      <c r="AC123" s="127">
        <v>74</v>
      </c>
      <c r="AD123" s="127"/>
      <c r="AE123" s="127">
        <v>0.31</v>
      </c>
      <c r="AF123" s="97"/>
      <c r="AG123" s="127">
        <v>74</v>
      </c>
      <c r="AH123" s="127" t="s">
        <v>81</v>
      </c>
      <c r="AM123" s="131"/>
      <c r="AN123" s="130"/>
      <c r="AO123" s="129"/>
      <c r="AP123" s="126"/>
      <c r="AR123" s="130"/>
      <c r="AS123" s="131"/>
    </row>
    <row r="124" spans="28:45" ht="22.5" customHeight="1">
      <c r="AB124" s="127" t="s">
        <v>81</v>
      </c>
      <c r="AC124" s="127">
        <v>75</v>
      </c>
      <c r="AD124" s="127"/>
      <c r="AE124" s="127">
        <v>0.51</v>
      </c>
      <c r="AF124" s="97"/>
      <c r="AG124" s="127">
        <v>75</v>
      </c>
      <c r="AH124" s="127" t="s">
        <v>81</v>
      </c>
      <c r="AM124" s="131"/>
      <c r="AN124" s="130"/>
      <c r="AO124" s="129"/>
      <c r="AP124" s="126"/>
      <c r="AR124" s="130"/>
      <c r="AS124" s="131"/>
    </row>
    <row r="125" spans="28:45" ht="22.5" customHeight="1">
      <c r="AB125" s="127" t="s">
        <v>81</v>
      </c>
      <c r="AC125" s="127">
        <v>76</v>
      </c>
      <c r="AD125" s="127"/>
      <c r="AE125" s="127">
        <v>0.51</v>
      </c>
      <c r="AF125" s="97"/>
      <c r="AG125" s="127">
        <v>76</v>
      </c>
      <c r="AH125" s="127" t="s">
        <v>81</v>
      </c>
      <c r="AM125" s="131"/>
      <c r="AN125" s="130"/>
      <c r="AO125" s="129"/>
      <c r="AP125" s="126"/>
      <c r="AR125" s="130"/>
      <c r="AS125" s="131"/>
    </row>
    <row r="126" spans="28:45" ht="22.5" customHeight="1">
      <c r="AB126" s="127" t="s">
        <v>81</v>
      </c>
      <c r="AC126" s="127">
        <v>77</v>
      </c>
      <c r="AD126" s="127"/>
      <c r="AE126" s="127">
        <v>0.51</v>
      </c>
      <c r="AF126" s="97"/>
      <c r="AG126" s="127">
        <v>77</v>
      </c>
      <c r="AH126" s="127" t="s">
        <v>81</v>
      </c>
      <c r="AM126" s="131"/>
      <c r="AN126" s="130"/>
      <c r="AO126" s="129"/>
      <c r="AP126" s="126"/>
      <c r="AR126" s="130"/>
      <c r="AS126" s="131"/>
    </row>
    <row r="127" spans="28:45" ht="22.5" customHeight="1">
      <c r="AB127" s="127" t="s">
        <v>81</v>
      </c>
      <c r="AC127" s="127">
        <v>78</v>
      </c>
      <c r="AD127" s="127"/>
      <c r="AE127" s="127">
        <v>0.51</v>
      </c>
      <c r="AF127" s="97"/>
      <c r="AG127" s="127">
        <v>78</v>
      </c>
      <c r="AH127" s="127" t="s">
        <v>81</v>
      </c>
      <c r="AM127" s="131"/>
      <c r="AN127" s="130"/>
      <c r="AO127" s="129"/>
      <c r="AP127" s="126"/>
      <c r="AR127" s="130"/>
      <c r="AS127" s="131"/>
    </row>
    <row r="128" spans="28:45" ht="22.5" customHeight="1">
      <c r="AB128" s="127" t="s">
        <v>81</v>
      </c>
      <c r="AC128" s="127">
        <v>79</v>
      </c>
      <c r="AD128" s="127"/>
      <c r="AE128" s="127">
        <v>0.51</v>
      </c>
      <c r="AF128" s="97"/>
      <c r="AG128" s="127">
        <v>79</v>
      </c>
      <c r="AH128" s="127" t="s">
        <v>81</v>
      </c>
      <c r="AM128" s="131"/>
      <c r="AN128" s="130"/>
      <c r="AO128" s="129"/>
      <c r="AP128" s="126"/>
      <c r="AR128" s="130"/>
      <c r="AS128" s="131"/>
    </row>
    <row r="129" spans="28:45" ht="22.5" customHeight="1">
      <c r="AB129" s="127" t="s">
        <v>82</v>
      </c>
      <c r="AC129" s="127">
        <v>80</v>
      </c>
      <c r="AD129" s="127"/>
      <c r="AE129" s="127">
        <v>0.71</v>
      </c>
      <c r="AF129" s="97"/>
      <c r="AG129" s="127">
        <v>80</v>
      </c>
      <c r="AH129" s="127" t="s">
        <v>82</v>
      </c>
      <c r="AM129" s="131"/>
      <c r="AN129" s="130"/>
      <c r="AO129" s="129"/>
      <c r="AP129" s="126"/>
      <c r="AR129" s="130"/>
      <c r="AS129" s="131"/>
    </row>
    <row r="130" spans="28:45" ht="22.5" customHeight="1">
      <c r="AB130" s="127" t="s">
        <v>82</v>
      </c>
      <c r="AC130" s="127">
        <v>81</v>
      </c>
      <c r="AD130" s="127"/>
      <c r="AE130" s="127">
        <v>0.71</v>
      </c>
      <c r="AF130" s="97"/>
      <c r="AG130" s="127">
        <v>81</v>
      </c>
      <c r="AH130" s="127" t="s">
        <v>82</v>
      </c>
      <c r="AM130" s="131"/>
      <c r="AN130" s="130"/>
      <c r="AO130" s="129"/>
      <c r="AP130" s="126"/>
      <c r="AR130" s="130"/>
      <c r="AS130" s="131"/>
    </row>
    <row r="131" spans="28:45" ht="22.5" customHeight="1">
      <c r="AB131" s="127" t="s">
        <v>82</v>
      </c>
      <c r="AC131" s="127">
        <v>82</v>
      </c>
      <c r="AD131" s="127"/>
      <c r="AE131" s="127">
        <v>0.71</v>
      </c>
      <c r="AF131" s="97"/>
      <c r="AG131" s="127">
        <v>82</v>
      </c>
      <c r="AH131" s="127" t="s">
        <v>82</v>
      </c>
      <c r="AM131" s="131"/>
      <c r="AN131" s="130"/>
      <c r="AO131" s="129"/>
      <c r="AP131" s="126"/>
      <c r="AR131" s="130"/>
      <c r="AS131" s="131"/>
    </row>
    <row r="132" spans="28:45" ht="22.5" customHeight="1">
      <c r="AB132" s="127" t="s">
        <v>82</v>
      </c>
      <c r="AC132" s="127">
        <v>83</v>
      </c>
      <c r="AD132" s="127"/>
      <c r="AE132" s="127">
        <v>0.71</v>
      </c>
      <c r="AF132" s="97"/>
      <c r="AG132" s="127">
        <v>83</v>
      </c>
      <c r="AH132" s="127" t="s">
        <v>82</v>
      </c>
      <c r="AM132" s="131"/>
      <c r="AN132" s="130"/>
      <c r="AO132" s="129"/>
      <c r="AP132" s="126"/>
      <c r="AR132" s="130"/>
      <c r="AS132" s="131"/>
    </row>
    <row r="133" spans="28:45" ht="22.5" customHeight="1">
      <c r="AB133" s="127" t="s">
        <v>82</v>
      </c>
      <c r="AC133" s="127">
        <v>84</v>
      </c>
      <c r="AD133" s="127"/>
      <c r="AE133" s="127">
        <v>0.71</v>
      </c>
      <c r="AF133" s="97"/>
      <c r="AG133" s="127">
        <v>84</v>
      </c>
      <c r="AH133" s="127" t="s">
        <v>82</v>
      </c>
      <c r="AM133" s="131"/>
      <c r="AN133" s="130"/>
      <c r="AO133" s="129"/>
      <c r="AP133" s="126"/>
      <c r="AR133" s="130"/>
      <c r="AS133" s="131"/>
    </row>
    <row r="134" spans="28:45" ht="22.5" customHeight="1">
      <c r="AB134" s="127" t="s">
        <v>82</v>
      </c>
      <c r="AC134" s="127">
        <v>85</v>
      </c>
      <c r="AD134" s="127"/>
      <c r="AE134" s="127">
        <v>0.91</v>
      </c>
      <c r="AF134" s="97"/>
      <c r="AG134" s="127">
        <v>85</v>
      </c>
      <c r="AH134" s="127" t="s">
        <v>82</v>
      </c>
      <c r="AM134" s="131"/>
      <c r="AN134" s="130"/>
      <c r="AO134" s="129"/>
      <c r="AP134" s="126"/>
      <c r="AR134" s="130"/>
      <c r="AS134" s="131"/>
    </row>
    <row r="135" spans="28:45" ht="22.5" customHeight="1">
      <c r="AB135" s="127" t="s">
        <v>82</v>
      </c>
      <c r="AC135" s="127">
        <v>86</v>
      </c>
      <c r="AD135" s="127"/>
      <c r="AE135" s="127">
        <v>0.91</v>
      </c>
      <c r="AF135" s="97"/>
      <c r="AG135" s="127">
        <v>86</v>
      </c>
      <c r="AH135" s="127" t="s">
        <v>82</v>
      </c>
      <c r="AM135" s="131"/>
      <c r="AN135" s="130"/>
      <c r="AO135" s="129"/>
      <c r="AP135" s="126"/>
      <c r="AR135" s="130"/>
      <c r="AS135" s="131"/>
    </row>
    <row r="136" spans="28:45" ht="22.5" customHeight="1">
      <c r="AB136" s="127" t="s">
        <v>82</v>
      </c>
      <c r="AC136" s="127">
        <v>87</v>
      </c>
      <c r="AD136" s="127"/>
      <c r="AE136" s="127">
        <v>0.91</v>
      </c>
      <c r="AF136" s="97"/>
      <c r="AG136" s="127">
        <v>87</v>
      </c>
      <c r="AH136" s="127" t="s">
        <v>82</v>
      </c>
      <c r="AM136" s="131"/>
      <c r="AN136" s="130"/>
      <c r="AO136" s="129"/>
      <c r="AP136" s="126"/>
      <c r="AR136" s="130"/>
      <c r="AS136" s="131"/>
    </row>
    <row r="137" spans="28:45" ht="22.5" customHeight="1">
      <c r="AB137" s="127" t="s">
        <v>82</v>
      </c>
      <c r="AC137" s="127">
        <v>88</v>
      </c>
      <c r="AD137" s="127"/>
      <c r="AE137" s="127">
        <v>0.91</v>
      </c>
      <c r="AF137" s="97"/>
      <c r="AG137" s="127">
        <v>88</v>
      </c>
      <c r="AH137" s="127" t="s">
        <v>82</v>
      </c>
      <c r="AM137" s="131"/>
      <c r="AN137" s="130"/>
      <c r="AO137" s="129"/>
      <c r="AP137" s="126"/>
      <c r="AR137" s="130"/>
      <c r="AS137" s="131"/>
    </row>
    <row r="138" spans="28:45" ht="22.5" customHeight="1">
      <c r="AB138" s="127" t="s">
        <v>82</v>
      </c>
      <c r="AC138" s="127">
        <v>89</v>
      </c>
      <c r="AD138" s="127"/>
      <c r="AE138" s="127">
        <v>0.91</v>
      </c>
      <c r="AF138" s="97"/>
      <c r="AG138" s="127">
        <v>89</v>
      </c>
      <c r="AH138" s="127" t="s">
        <v>82</v>
      </c>
      <c r="AM138" s="131"/>
      <c r="AN138" s="130"/>
      <c r="AO138" s="129"/>
      <c r="AP138" s="126"/>
      <c r="AR138" s="130"/>
      <c r="AS138" s="131"/>
    </row>
    <row r="139" spans="28:45" ht="22.5" customHeight="1">
      <c r="AB139" s="127" t="s">
        <v>80</v>
      </c>
      <c r="AC139" s="127">
        <v>90</v>
      </c>
      <c r="AD139" s="127"/>
      <c r="AE139" s="127">
        <v>1.1100000000000001</v>
      </c>
      <c r="AF139" s="97"/>
      <c r="AG139" s="127">
        <v>90</v>
      </c>
      <c r="AH139" s="127" t="s">
        <v>80</v>
      </c>
      <c r="AM139" s="131"/>
      <c r="AN139" s="130"/>
      <c r="AO139" s="129"/>
      <c r="AP139" s="126"/>
      <c r="AR139" s="130"/>
      <c r="AS139" s="131"/>
    </row>
    <row r="140" spans="28:45" ht="22.5" customHeight="1">
      <c r="AB140" s="127" t="s">
        <v>80</v>
      </c>
      <c r="AC140" s="127">
        <v>91</v>
      </c>
      <c r="AD140" s="127"/>
      <c r="AE140" s="127">
        <v>1.1100000000000001</v>
      </c>
      <c r="AF140" s="97"/>
      <c r="AG140" s="127">
        <v>91</v>
      </c>
      <c r="AH140" s="127" t="s">
        <v>80</v>
      </c>
      <c r="AM140" s="131"/>
      <c r="AN140" s="130"/>
      <c r="AO140" s="129"/>
      <c r="AP140" s="126"/>
      <c r="AR140" s="130"/>
      <c r="AS140" s="131"/>
    </row>
    <row r="141" spans="28:45" ht="22.5" customHeight="1">
      <c r="AB141" s="127" t="s">
        <v>80</v>
      </c>
      <c r="AC141" s="127">
        <v>92</v>
      </c>
      <c r="AD141" s="127"/>
      <c r="AE141" s="127">
        <v>1.1100000000000001</v>
      </c>
      <c r="AF141" s="97"/>
      <c r="AG141" s="127">
        <v>92</v>
      </c>
      <c r="AH141" s="127" t="s">
        <v>80</v>
      </c>
      <c r="AM141" s="131"/>
      <c r="AN141" s="130"/>
      <c r="AO141" s="129"/>
      <c r="AP141" s="126"/>
      <c r="AR141" s="130"/>
      <c r="AS141" s="131"/>
    </row>
    <row r="142" spans="28:45" ht="22.5" customHeight="1">
      <c r="AB142" s="127" t="s">
        <v>80</v>
      </c>
      <c r="AC142" s="127">
        <v>93</v>
      </c>
      <c r="AD142" s="127"/>
      <c r="AE142" s="127">
        <v>1.1100000000000001</v>
      </c>
      <c r="AF142" s="97"/>
      <c r="AG142" s="127">
        <v>93</v>
      </c>
      <c r="AH142" s="127" t="s">
        <v>80</v>
      </c>
      <c r="AM142" s="131"/>
      <c r="AN142" s="130"/>
      <c r="AO142" s="129"/>
      <c r="AP142" s="126"/>
      <c r="AR142" s="130"/>
      <c r="AS142" s="131"/>
    </row>
    <row r="143" spans="28:45" ht="22.5" customHeight="1">
      <c r="AB143" s="127" t="s">
        <v>80</v>
      </c>
      <c r="AC143" s="127">
        <v>94</v>
      </c>
      <c r="AD143" s="127"/>
      <c r="AE143" s="127">
        <v>1.1100000000000001</v>
      </c>
      <c r="AF143" s="97"/>
      <c r="AG143" s="127">
        <v>94</v>
      </c>
      <c r="AH143" s="127" t="s">
        <v>80</v>
      </c>
      <c r="AM143" s="131"/>
      <c r="AN143" s="130"/>
      <c r="AO143" s="129"/>
      <c r="AP143" s="126"/>
      <c r="AR143" s="130"/>
      <c r="AS143" s="131"/>
    </row>
    <row r="144" spans="28:45" ht="22.5" customHeight="1">
      <c r="AB144" s="127" t="s">
        <v>80</v>
      </c>
      <c r="AC144" s="127">
        <v>95</v>
      </c>
      <c r="AD144" s="127"/>
      <c r="AE144" s="127">
        <v>1.31</v>
      </c>
      <c r="AF144" s="97"/>
      <c r="AG144" s="127">
        <v>95</v>
      </c>
      <c r="AH144" s="127" t="s">
        <v>80</v>
      </c>
      <c r="AM144" s="131"/>
      <c r="AN144" s="130"/>
      <c r="AO144" s="129"/>
      <c r="AP144" s="126"/>
      <c r="AR144" s="130"/>
      <c r="AS144" s="131"/>
    </row>
    <row r="145" spans="28:45" ht="22.5" customHeight="1">
      <c r="AB145" s="127" t="s">
        <v>80</v>
      </c>
      <c r="AC145" s="127">
        <v>96</v>
      </c>
      <c r="AD145" s="127"/>
      <c r="AE145" s="127">
        <v>1.31</v>
      </c>
      <c r="AF145" s="97"/>
      <c r="AG145" s="127">
        <v>96</v>
      </c>
      <c r="AH145" s="127" t="s">
        <v>80</v>
      </c>
      <c r="AM145" s="131"/>
      <c r="AN145" s="130"/>
      <c r="AO145" s="129"/>
      <c r="AP145" s="126"/>
      <c r="AR145" s="130"/>
      <c r="AS145" s="131"/>
    </row>
    <row r="146" spans="28:45" ht="22.5" customHeight="1">
      <c r="AB146" s="127" t="s">
        <v>80</v>
      </c>
      <c r="AC146" s="127">
        <v>97</v>
      </c>
      <c r="AD146" s="127"/>
      <c r="AE146" s="127">
        <v>1.31</v>
      </c>
      <c r="AF146" s="97"/>
      <c r="AG146" s="127">
        <v>97</v>
      </c>
      <c r="AH146" s="127" t="s">
        <v>80</v>
      </c>
      <c r="AM146" s="131"/>
      <c r="AN146" s="130"/>
      <c r="AO146" s="129"/>
      <c r="AP146" s="126"/>
      <c r="AR146" s="130"/>
      <c r="AS146" s="131"/>
    </row>
    <row r="147" spans="28:45" ht="22.5" customHeight="1">
      <c r="AB147" s="127" t="s">
        <v>80</v>
      </c>
      <c r="AC147" s="127">
        <v>98</v>
      </c>
      <c r="AD147" s="127"/>
      <c r="AE147" s="127">
        <v>1.31</v>
      </c>
      <c r="AF147" s="97"/>
      <c r="AG147" s="127">
        <v>98</v>
      </c>
      <c r="AH147" s="127" t="s">
        <v>80</v>
      </c>
      <c r="AM147" s="131"/>
      <c r="AN147" s="130"/>
      <c r="AO147" s="129"/>
      <c r="AP147" s="126"/>
      <c r="AR147" s="130"/>
      <c r="AS147" s="131"/>
    </row>
    <row r="148" spans="28:45" ht="22.5" customHeight="1">
      <c r="AB148" s="127" t="s">
        <v>80</v>
      </c>
      <c r="AC148" s="127">
        <v>99</v>
      </c>
      <c r="AD148" s="127"/>
      <c r="AE148" s="127">
        <v>1.31</v>
      </c>
      <c r="AF148" s="97"/>
      <c r="AG148" s="127">
        <v>99</v>
      </c>
      <c r="AH148" s="127" t="s">
        <v>80</v>
      </c>
      <c r="AM148" s="131"/>
      <c r="AN148" s="130"/>
      <c r="AO148" s="129"/>
      <c r="AP148" s="126"/>
      <c r="AR148" s="130"/>
      <c r="AS148" s="131"/>
    </row>
    <row r="149" spans="28:45" ht="22.5" customHeight="1">
      <c r="AB149" s="127" t="s">
        <v>80</v>
      </c>
      <c r="AC149" s="127">
        <v>100</v>
      </c>
      <c r="AD149" s="127"/>
      <c r="AE149" s="127">
        <v>1.31</v>
      </c>
      <c r="AF149" s="97"/>
      <c r="AG149" s="127">
        <v>100</v>
      </c>
      <c r="AH149" s="127" t="s">
        <v>80</v>
      </c>
      <c r="AM149" s="131"/>
      <c r="AN149" s="130"/>
      <c r="AO149" s="129"/>
      <c r="AP149" s="126"/>
      <c r="AR149" s="130"/>
      <c r="AS149" s="131"/>
    </row>
  </sheetData>
  <autoFilter ref="A3:AS34" xr:uid="{00000000-0009-0000-0000-000001000000}"/>
  <mergeCells count="26">
    <mergeCell ref="AJ9:AP9"/>
    <mergeCell ref="V8:V11"/>
    <mergeCell ref="W8:W11"/>
    <mergeCell ref="AB8:AB11"/>
    <mergeCell ref="AC9:AF9"/>
    <mergeCell ref="AC12:AF12"/>
    <mergeCell ref="L8:L11"/>
    <mergeCell ref="R5:Y5"/>
    <mergeCell ref="R4:Y4"/>
    <mergeCell ref="J12:K12"/>
    <mergeCell ref="J8:J11"/>
    <mergeCell ref="K8:K11"/>
    <mergeCell ref="I4:N4"/>
    <mergeCell ref="I5:N5"/>
    <mergeCell ref="A2:AH2"/>
    <mergeCell ref="F4:G4"/>
    <mergeCell ref="A8:A11"/>
    <mergeCell ref="B8:B11"/>
    <mergeCell ref="AC8:AF8"/>
    <mergeCell ref="U8:U11"/>
    <mergeCell ref="I8:I11"/>
    <mergeCell ref="C8:C11"/>
    <mergeCell ref="E8:E11"/>
    <mergeCell ref="D8:D11"/>
    <mergeCell ref="F5:G5"/>
    <mergeCell ref="I7:L7"/>
  </mergeCells>
  <printOptions horizontalCentered="1"/>
  <pageMargins left="0.19685039370078741" right="0.19685039370078741" top="0.39370078740157483" bottom="0.23622047244094491" header="0.31496062992125984" footer="0.31496062992125984"/>
  <pageSetup paperSize="5" scale="60" firstPageNumber="6" orientation="landscape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ฐานการคำนวณ (ห้ามลบ)</vt:lpstr>
      <vt:lpstr>มหาวิทยาลัยนเรศวร</vt:lpstr>
      <vt:lpstr>มหาวิทยาลัยนเรศวร!Print_Area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2023-08-21T03:12:02Z</dcterms:modified>
</cp:coreProperties>
</file>